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61\2017\"/>
    </mc:Choice>
  </mc:AlternateContent>
  <bookViews>
    <workbookView xWindow="240" yWindow="90" windowWidth="9135" windowHeight="3135" tabRatio="511" activeTab="4"/>
  </bookViews>
  <sheets>
    <sheet name="G-1" sheetId="4678" r:id="rId1"/>
    <sheet name="G-2" sheetId="4684" r:id="rId2"/>
    <sheet name="G-3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3" i="4689" l="1"/>
  <c r="P15" i="4688" s="1"/>
  <c r="J31" i="4689"/>
  <c r="J30" i="4689"/>
  <c r="J33" i="4689"/>
  <c r="Z25" i="4688" s="1"/>
  <c r="J34" i="4689"/>
  <c r="AF25" i="4688" s="1"/>
  <c r="J36" i="4689"/>
  <c r="J32" i="4689"/>
  <c r="U25" i="4688" s="1"/>
  <c r="J28" i="4689"/>
  <c r="J24" i="4689"/>
  <c r="Z20" i="4688" s="1"/>
  <c r="J10" i="4689"/>
  <c r="D15" i="4688" s="1"/>
  <c r="J16" i="4689"/>
  <c r="J37" i="4689"/>
  <c r="D29" i="4688" s="1"/>
  <c r="J25" i="4689"/>
  <c r="AF20" i="4688" s="1"/>
  <c r="J22" i="4689"/>
  <c r="P20" i="4688" s="1"/>
  <c r="J14" i="4689"/>
  <c r="U15" i="4688" s="1"/>
  <c r="J20" i="4689"/>
  <c r="G20" i="4688" s="1"/>
  <c r="J26" i="4689"/>
  <c r="AK20" i="4688" s="1"/>
  <c r="J40" i="4689"/>
  <c r="J43" i="4689"/>
  <c r="AF29" i="4688" s="1"/>
  <c r="AN28" i="4688"/>
  <c r="CB19" i="4688" s="1"/>
  <c r="AL28" i="4688"/>
  <c r="BZ19" i="4688" s="1"/>
  <c r="J23" i="4689"/>
  <c r="U20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P29" i="4688"/>
  <c r="J42" i="4689"/>
  <c r="J38" i="4689"/>
  <c r="J39" i="4689"/>
  <c r="AO25" i="4688"/>
  <c r="J35" i="4689"/>
  <c r="P25" i="4688"/>
  <c r="D25" i="4688"/>
  <c r="J25" i="4688"/>
  <c r="J29" i="4689"/>
  <c r="J27" i="4689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V33" i="4688"/>
  <c r="BK22" i="4688" s="1"/>
  <c r="S33" i="4688"/>
  <c r="BH22" i="4688" s="1"/>
  <c r="W33" i="4688"/>
  <c r="BL22" i="4688" s="1"/>
  <c r="R33" i="4688"/>
  <c r="BG22" i="4688" s="1"/>
  <c r="AO33" i="4688"/>
  <c r="CC22" i="4688" s="1"/>
  <c r="AL33" i="4688"/>
  <c r="BZ22" i="4688" s="1"/>
  <c r="AJ33" i="4688"/>
  <c r="BX22" i="4688" s="1"/>
  <c r="U23" i="4684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D30" i="4688"/>
  <c r="G30" i="4688"/>
  <c r="Z30" i="4688"/>
  <c r="U30" i="4688"/>
  <c r="P30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<sst xmlns="http://schemas.openxmlformats.org/spreadsheetml/2006/main" count="651" uniqueCount="153">
  <si>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</si>
  <si>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</si>
  <si>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</si>
  <si>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</si>
  <si>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</si>
  <si>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</si>
  <si>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</si>
  <si>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</si>
  <si>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</si>
  <si>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</si>
  <si>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</si>
  <si>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</si>
  <si>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</si>
  <si>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</si>
  <si>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</si>
  <si>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</si>
  <si>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</si>
  <si>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</si>
  <si>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</si>
  <si>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</si>
  <si>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</si>
  <si>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</si>
  <si>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</si>
  <si>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</si>
  <si>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</si>
  <si>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</si>
  <si>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</si>
  <si>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</si>
  <si>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</si>
  <si>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</si>
  <si>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</si>
  <si>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</si>
  <si>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</si>
  <si>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</si>
  <si>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</si>
  <si>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</si>
  <si>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</si>
  <si>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</si>
  <si>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</si>
  <si>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</si>
  <si>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</si>
  <si>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</si>
  <si>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</si>
  <si>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</si>
  <si>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</si>
  <si>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</si>
  <si>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</si>
  <si>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</si>
  <si>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</si>
  <si>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</si>
  <si>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</si>
  <si>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</si>
  <si>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</si>
  <si>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</si>
  <si>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</si>
  <si>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</si>
  <si>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</si>
  <si>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</si>
  <si>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</si>
  <si>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</si>
  <si>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</si>
  <si>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</si>
  <si>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</si>
  <si>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</si>
  <si>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</si>
  <si>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</si>
  <si>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</si>
  <si>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</si>
  <si>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</si>
  <si>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</si>
  <si>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</si>
  <si>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</si>
  <si>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</si>
  <si>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</si>
  <si>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</si>
  <si>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</si>
  <si>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</si>
  <si>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</si>
  <si>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</si>
  <si>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</si>
  <si>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</si>
  <si>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</si>
  <si>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</si>
  <si>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</si>
  <si>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</si>
  <si>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</si>
  <si>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</si>
  <si>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</si>
  <si>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</si>
  <si>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</si>
  <si>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</si>
  <si>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</si>
  <si>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</si>
  <si>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</si>
  <si>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</si>
  <si>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</si>
  <si>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</si>
  <si>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</si>
  <si>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</si>
  <si>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</si>
  <si>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</si>
  <si>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</si>
  <si>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</si>
  <si>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</si>
  <si>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</si>
  <si>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</si>
  <si>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</si>
  <si>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</si>
  <si>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</si>
  <si>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</si>
  <si>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</si>
  <si>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</si>
  <si>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</si>
  <si>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</si>
  <si>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</si>
  <si>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</si>
  <si>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</si>
  <si>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</si>
  <si>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</si>
  <si>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</si>
  <si>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</si>
  <si>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</si>
  <si>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</si>
  <si>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</si>
  <si>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</si>
  <si>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</si>
  <si>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</si>
  <si>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</si>
  <si>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</si>
  <si>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</si>
  <si>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</si>
  <si>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</si>
  <si>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</si>
  <si>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</si>
  <si>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</si>
  <si>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</si>
  <si>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</si>
  <si>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</si>
  <si>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</si>
  <si>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</si>
  <si>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</si>
  <si>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</si>
  <si>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</si>
  <si>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</si>
  <si>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</si>
  <si>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</si>
  <si>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</si>
  <si>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</si>
  <si>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</si>
  <si>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GEOVANNIS GONZALEZ</t>
  </si>
  <si>
    <t>CALLE 61 X CARRERA 44</t>
  </si>
  <si>
    <t>3(OCC-OR)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</si>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</sst>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8" fillId="0" borderId="0" xfId="0" applyFont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16.5</c:v>
                </c:pt>
                <c:pt idx="1">
                  <c:v>20.5</c:v>
                </c:pt>
                <c:pt idx="2">
                  <c:v>18.5</c:v>
                </c:pt>
                <c:pt idx="3">
                  <c:v>33</c:v>
                </c:pt>
                <c:pt idx="4">
                  <c:v>18</c:v>
                </c:pt>
                <c:pt idx="5">
                  <c:v>26.5</c:v>
                </c:pt>
                <c:pt idx="6">
                  <c:v>32</c:v>
                </c:pt>
                <c:pt idx="7">
                  <c:v>28</c:v>
                </c:pt>
                <c:pt idx="8">
                  <c:v>22.5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046880"/>
        <c:axId val="148047272"/>
      </c:barChart>
      <c:catAx>
        <c:axId val="14804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04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04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04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552</c:v>
                </c:pt>
                <c:pt idx="1">
                  <c:v>633</c:v>
                </c:pt>
                <c:pt idx="2">
                  <c:v>612.5</c:v>
                </c:pt>
                <c:pt idx="3">
                  <c:v>579.5</c:v>
                </c:pt>
                <c:pt idx="4">
                  <c:v>559</c:v>
                </c:pt>
                <c:pt idx="5">
                  <c:v>555</c:v>
                </c:pt>
                <c:pt idx="6">
                  <c:v>544.5</c:v>
                </c:pt>
                <c:pt idx="7">
                  <c:v>523</c:v>
                </c:pt>
                <c:pt idx="8">
                  <c:v>516.5</c:v>
                </c:pt>
                <c:pt idx="9">
                  <c:v>522.5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36088"/>
        <c:axId val="150536480"/>
      </c:barChart>
      <c:catAx>
        <c:axId val="15053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3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407</c:v>
                </c:pt>
                <c:pt idx="1">
                  <c:v>449.5</c:v>
                </c:pt>
                <c:pt idx="2">
                  <c:v>497.5</c:v>
                </c:pt>
                <c:pt idx="3">
                  <c:v>507</c:v>
                </c:pt>
                <c:pt idx="4">
                  <c:v>487</c:v>
                </c:pt>
                <c:pt idx="5">
                  <c:v>574.5</c:v>
                </c:pt>
                <c:pt idx="6">
                  <c:v>615.5</c:v>
                </c:pt>
                <c:pt idx="7">
                  <c:v>549.5</c:v>
                </c:pt>
                <c:pt idx="8">
                  <c:v>563</c:v>
                </c:pt>
                <c:pt idx="9">
                  <c:v>544.5</c:v>
                </c:pt>
                <c:pt idx="10">
                  <c:v>545.5</c:v>
                </c:pt>
                <c:pt idx="11">
                  <c:v>520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37264"/>
        <c:axId val="150537656"/>
      </c:barChart>
      <c:catAx>
        <c:axId val="15053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3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475</c:v>
                </c:pt>
                <c:pt idx="1">
                  <c:v>484</c:v>
                </c:pt>
                <c:pt idx="2">
                  <c:v>509.5</c:v>
                </c:pt>
                <c:pt idx="3">
                  <c:v>456</c:v>
                </c:pt>
                <c:pt idx="4">
                  <c:v>461.5</c:v>
                </c:pt>
                <c:pt idx="5">
                  <c:v>436.5</c:v>
                </c:pt>
                <c:pt idx="6">
                  <c:v>421.5</c:v>
                </c:pt>
                <c:pt idx="7">
                  <c:v>343.5</c:v>
                </c:pt>
                <c:pt idx="8">
                  <c:v>434.5</c:v>
                </c:pt>
                <c:pt idx="9">
                  <c:v>440.5</c:v>
                </c:pt>
                <c:pt idx="10">
                  <c:v>419.5</c:v>
                </c:pt>
                <c:pt idx="11">
                  <c:v>480.5</c:v>
                </c:pt>
                <c:pt idx="12">
                  <c:v>562.5</c:v>
                </c:pt>
                <c:pt idx="13">
                  <c:v>509</c:v>
                </c:pt>
                <c:pt idx="14">
                  <c:v>524</c:v>
                </c:pt>
                <c:pt idx="15">
                  <c:v>512.5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38440"/>
        <c:axId val="150538832"/>
      </c:barChart>
      <c:catAx>
        <c:axId val="15053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3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3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88.5</c:v>
                </c:pt>
                <c:pt idx="4">
                  <c:v>90</c:v>
                </c:pt>
                <c:pt idx="5">
                  <c:v>96</c:v>
                </c:pt>
                <c:pt idx="6">
                  <c:v>109.5</c:v>
                </c:pt>
                <c:pt idx="7">
                  <c:v>104.5</c:v>
                </c:pt>
                <c:pt idx="8">
                  <c:v>109</c:v>
                </c:pt>
                <c:pt idx="9">
                  <c:v>109.5</c:v>
                </c:pt>
                <c:pt idx="13">
                  <c:v>110.5</c:v>
                </c:pt>
                <c:pt idx="14">
                  <c:v>113.5</c:v>
                </c:pt>
                <c:pt idx="15">
                  <c:v>124</c:v>
                </c:pt>
                <c:pt idx="16">
                  <c:v>135.5</c:v>
                </c:pt>
                <c:pt idx="17">
                  <c:v>137</c:v>
                </c:pt>
                <c:pt idx="18">
                  <c:v>135</c:v>
                </c:pt>
                <c:pt idx="19">
                  <c:v>131.5</c:v>
                </c:pt>
                <c:pt idx="20">
                  <c:v>115.5</c:v>
                </c:pt>
                <c:pt idx="21">
                  <c:v>107</c:v>
                </c:pt>
                <c:pt idx="22">
                  <c:v>97.5</c:v>
                </c:pt>
                <c:pt idx="23">
                  <c:v>85.5</c:v>
                </c:pt>
                <c:pt idx="24">
                  <c:v>97</c:v>
                </c:pt>
                <c:pt idx="25">
                  <c:v>95</c:v>
                </c:pt>
                <c:pt idx="29">
                  <c:v>107</c:v>
                </c:pt>
                <c:pt idx="30">
                  <c:v>111</c:v>
                </c:pt>
                <c:pt idx="31">
                  <c:v>135.5</c:v>
                </c:pt>
                <c:pt idx="32">
                  <c:v>171.5</c:v>
                </c:pt>
                <c:pt idx="33">
                  <c:v>205</c:v>
                </c:pt>
                <c:pt idx="34">
                  <c:v>221.5</c:v>
                </c:pt>
                <c:pt idx="35">
                  <c:v>211.5</c:v>
                </c:pt>
                <c:pt idx="36">
                  <c:v>198.5</c:v>
                </c:pt>
                <c:pt idx="37">
                  <c:v>170.5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591</c:v>
                </c:pt>
                <c:pt idx="4">
                  <c:v>556</c:v>
                </c:pt>
                <c:pt idx="5">
                  <c:v>474.5</c:v>
                </c:pt>
                <c:pt idx="6">
                  <c:v>412</c:v>
                </c:pt>
                <c:pt idx="7">
                  <c:v>392.5</c:v>
                </c:pt>
                <c:pt idx="8">
                  <c:v>384.5</c:v>
                </c:pt>
                <c:pt idx="9">
                  <c:v>365.5</c:v>
                </c:pt>
                <c:pt idx="13">
                  <c:v>316.5</c:v>
                </c:pt>
                <c:pt idx="14">
                  <c:v>305.5</c:v>
                </c:pt>
                <c:pt idx="15">
                  <c:v>312.5</c:v>
                </c:pt>
                <c:pt idx="16">
                  <c:v>310</c:v>
                </c:pt>
                <c:pt idx="17">
                  <c:v>300</c:v>
                </c:pt>
                <c:pt idx="18">
                  <c:v>323</c:v>
                </c:pt>
                <c:pt idx="19">
                  <c:v>330</c:v>
                </c:pt>
                <c:pt idx="20">
                  <c:v>335.5</c:v>
                </c:pt>
                <c:pt idx="21">
                  <c:v>358.5</c:v>
                </c:pt>
                <c:pt idx="22">
                  <c:v>380</c:v>
                </c:pt>
                <c:pt idx="23">
                  <c:v>406</c:v>
                </c:pt>
                <c:pt idx="24">
                  <c:v>411</c:v>
                </c:pt>
                <c:pt idx="25">
                  <c:v>404.5</c:v>
                </c:pt>
                <c:pt idx="29">
                  <c:v>334.5</c:v>
                </c:pt>
                <c:pt idx="30">
                  <c:v>345</c:v>
                </c:pt>
                <c:pt idx="31">
                  <c:v>328</c:v>
                </c:pt>
                <c:pt idx="32">
                  <c:v>347</c:v>
                </c:pt>
                <c:pt idx="33">
                  <c:v>354</c:v>
                </c:pt>
                <c:pt idx="34">
                  <c:v>338.5</c:v>
                </c:pt>
                <c:pt idx="35">
                  <c:v>355</c:v>
                </c:pt>
                <c:pt idx="36">
                  <c:v>366.5</c:v>
                </c:pt>
                <c:pt idx="37">
                  <c:v>385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1697.5</c:v>
                </c:pt>
                <c:pt idx="4">
                  <c:v>1738</c:v>
                </c:pt>
                <c:pt idx="5">
                  <c:v>1735.5</c:v>
                </c:pt>
                <c:pt idx="6">
                  <c:v>1716.5</c:v>
                </c:pt>
                <c:pt idx="7">
                  <c:v>1684.5</c:v>
                </c:pt>
                <c:pt idx="8">
                  <c:v>1645.5</c:v>
                </c:pt>
                <c:pt idx="9">
                  <c:v>1631.5</c:v>
                </c:pt>
                <c:pt idx="13">
                  <c:v>1497.5</c:v>
                </c:pt>
                <c:pt idx="14">
                  <c:v>1492</c:v>
                </c:pt>
                <c:pt idx="15">
                  <c:v>1427</c:v>
                </c:pt>
                <c:pt idx="16">
                  <c:v>1330</c:v>
                </c:pt>
                <c:pt idx="17">
                  <c:v>1226</c:v>
                </c:pt>
                <c:pt idx="18">
                  <c:v>1178</c:v>
                </c:pt>
                <c:pt idx="19">
                  <c:v>1178.5</c:v>
                </c:pt>
                <c:pt idx="20">
                  <c:v>1187</c:v>
                </c:pt>
                <c:pt idx="21">
                  <c:v>1309.5</c:v>
                </c:pt>
                <c:pt idx="22">
                  <c:v>1425.5</c:v>
                </c:pt>
                <c:pt idx="23">
                  <c:v>1480</c:v>
                </c:pt>
                <c:pt idx="24">
                  <c:v>1568</c:v>
                </c:pt>
                <c:pt idx="25">
                  <c:v>1608.5</c:v>
                </c:pt>
                <c:pt idx="29">
                  <c:v>1419.5</c:v>
                </c:pt>
                <c:pt idx="30">
                  <c:v>1485</c:v>
                </c:pt>
                <c:pt idx="31">
                  <c:v>1602.5</c:v>
                </c:pt>
                <c:pt idx="32">
                  <c:v>1665.5</c:v>
                </c:pt>
                <c:pt idx="33">
                  <c:v>1667.5</c:v>
                </c:pt>
                <c:pt idx="34">
                  <c:v>1742.5</c:v>
                </c:pt>
                <c:pt idx="35">
                  <c:v>1706</c:v>
                </c:pt>
                <c:pt idx="36">
                  <c:v>1637.5</c:v>
                </c:pt>
                <c:pt idx="37">
                  <c:v>1617.5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2377</c:v>
                </c:pt>
                <c:pt idx="4">
                  <c:v>2384</c:v>
                </c:pt>
                <c:pt idx="5">
                  <c:v>2306</c:v>
                </c:pt>
                <c:pt idx="6">
                  <c:v>2238</c:v>
                </c:pt>
                <c:pt idx="7">
                  <c:v>2181.5</c:v>
                </c:pt>
                <c:pt idx="8">
                  <c:v>2139</c:v>
                </c:pt>
                <c:pt idx="9">
                  <c:v>2106.5</c:v>
                </c:pt>
                <c:pt idx="13">
                  <c:v>1924.5</c:v>
                </c:pt>
                <c:pt idx="14">
                  <c:v>1911</c:v>
                </c:pt>
                <c:pt idx="15">
                  <c:v>1863.5</c:v>
                </c:pt>
                <c:pt idx="16">
                  <c:v>1775.5</c:v>
                </c:pt>
                <c:pt idx="17">
                  <c:v>1663</c:v>
                </c:pt>
                <c:pt idx="18">
                  <c:v>1636</c:v>
                </c:pt>
                <c:pt idx="19">
                  <c:v>1640</c:v>
                </c:pt>
                <c:pt idx="20">
                  <c:v>1638</c:v>
                </c:pt>
                <c:pt idx="21">
                  <c:v>1775</c:v>
                </c:pt>
                <c:pt idx="22">
                  <c:v>1903</c:v>
                </c:pt>
                <c:pt idx="23">
                  <c:v>1971.5</c:v>
                </c:pt>
                <c:pt idx="24">
                  <c:v>2076</c:v>
                </c:pt>
                <c:pt idx="25">
                  <c:v>2108</c:v>
                </c:pt>
                <c:pt idx="29">
                  <c:v>1861</c:v>
                </c:pt>
                <c:pt idx="30">
                  <c:v>1941</c:v>
                </c:pt>
                <c:pt idx="31">
                  <c:v>2066</c:v>
                </c:pt>
                <c:pt idx="32">
                  <c:v>2184</c:v>
                </c:pt>
                <c:pt idx="33">
                  <c:v>2226.5</c:v>
                </c:pt>
                <c:pt idx="34">
                  <c:v>2302.5</c:v>
                </c:pt>
                <c:pt idx="35">
                  <c:v>2272.5</c:v>
                </c:pt>
                <c:pt idx="36">
                  <c:v>2202.5</c:v>
                </c:pt>
                <c:pt idx="37">
                  <c:v>2173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539616"/>
        <c:axId val="150892424"/>
      </c:lineChart>
      <c:catAx>
        <c:axId val="150539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89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892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539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32.5</c:v>
                </c:pt>
                <c:pt idx="1">
                  <c:v>28.5</c:v>
                </c:pt>
                <c:pt idx="2">
                  <c:v>22.5</c:v>
                </c:pt>
                <c:pt idx="3">
                  <c:v>27</c:v>
                </c:pt>
                <c:pt idx="4">
                  <c:v>35.5</c:v>
                </c:pt>
                <c:pt idx="5">
                  <c:v>39</c:v>
                </c:pt>
                <c:pt idx="6">
                  <c:v>34</c:v>
                </c:pt>
                <c:pt idx="7">
                  <c:v>28.5</c:v>
                </c:pt>
                <c:pt idx="8">
                  <c:v>33.5</c:v>
                </c:pt>
                <c:pt idx="9">
                  <c:v>35.5</c:v>
                </c:pt>
                <c:pt idx="10">
                  <c:v>18</c:v>
                </c:pt>
                <c:pt idx="11">
                  <c:v>20</c:v>
                </c:pt>
                <c:pt idx="12">
                  <c:v>24</c:v>
                </c:pt>
                <c:pt idx="13">
                  <c:v>23.5</c:v>
                </c:pt>
                <c:pt idx="14">
                  <c:v>29.5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543352"/>
        <c:axId val="97543744"/>
      </c:barChart>
      <c:catAx>
        <c:axId val="9754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543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3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32</c:v>
                </c:pt>
                <c:pt idx="2">
                  <c:v>19.5</c:v>
                </c:pt>
                <c:pt idx="3">
                  <c:v>29.5</c:v>
                </c:pt>
                <c:pt idx="4">
                  <c:v>30</c:v>
                </c:pt>
                <c:pt idx="5">
                  <c:v>56.5</c:v>
                </c:pt>
                <c:pt idx="6">
                  <c:v>55.5</c:v>
                </c:pt>
                <c:pt idx="7">
                  <c:v>63</c:v>
                </c:pt>
                <c:pt idx="8">
                  <c:v>46.5</c:v>
                </c:pt>
                <c:pt idx="9">
                  <c:v>46.5</c:v>
                </c:pt>
                <c:pt idx="10">
                  <c:v>42.5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544528"/>
        <c:axId val="97544920"/>
      </c:barChart>
      <c:catAx>
        <c:axId val="9754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54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133.5</c:v>
                </c:pt>
                <c:pt idx="1">
                  <c:v>191</c:v>
                </c:pt>
                <c:pt idx="2">
                  <c:v>166.5</c:v>
                </c:pt>
                <c:pt idx="3">
                  <c:v>100</c:v>
                </c:pt>
                <c:pt idx="4">
                  <c:v>98.5</c:v>
                </c:pt>
                <c:pt idx="5">
                  <c:v>109.5</c:v>
                </c:pt>
                <c:pt idx="6">
                  <c:v>104</c:v>
                </c:pt>
                <c:pt idx="7">
                  <c:v>80.5</c:v>
                </c:pt>
                <c:pt idx="8">
                  <c:v>90.5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545704"/>
        <c:axId val="97546096"/>
      </c:barChart>
      <c:catAx>
        <c:axId val="9754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54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54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83.5</c:v>
                </c:pt>
                <c:pt idx="1">
                  <c:v>92.5</c:v>
                </c:pt>
                <c:pt idx="2">
                  <c:v>72</c:v>
                </c:pt>
                <c:pt idx="3">
                  <c:v>86.5</c:v>
                </c:pt>
                <c:pt idx="4">
                  <c:v>94</c:v>
                </c:pt>
                <c:pt idx="5">
                  <c:v>75.5</c:v>
                </c:pt>
                <c:pt idx="6">
                  <c:v>91</c:v>
                </c:pt>
                <c:pt idx="7">
                  <c:v>93.5</c:v>
                </c:pt>
                <c:pt idx="8">
                  <c:v>78.5</c:v>
                </c:pt>
                <c:pt idx="9">
                  <c:v>92</c:v>
                </c:pt>
                <c:pt idx="10">
                  <c:v>102.5</c:v>
                </c:pt>
                <c:pt idx="11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25368"/>
        <c:axId val="150255136"/>
      </c:barChart>
      <c:catAx>
        <c:axId val="150125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25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80</c:v>
                </c:pt>
                <c:pt idx="1">
                  <c:v>70</c:v>
                </c:pt>
                <c:pt idx="2">
                  <c:v>85.5</c:v>
                </c:pt>
                <c:pt idx="3">
                  <c:v>81</c:v>
                </c:pt>
                <c:pt idx="4">
                  <c:v>69</c:v>
                </c:pt>
                <c:pt idx="5">
                  <c:v>77</c:v>
                </c:pt>
                <c:pt idx="6">
                  <c:v>83</c:v>
                </c:pt>
                <c:pt idx="7">
                  <c:v>71</c:v>
                </c:pt>
                <c:pt idx="8">
                  <c:v>92</c:v>
                </c:pt>
                <c:pt idx="9">
                  <c:v>84</c:v>
                </c:pt>
                <c:pt idx="10">
                  <c:v>88.5</c:v>
                </c:pt>
                <c:pt idx="11">
                  <c:v>94</c:v>
                </c:pt>
                <c:pt idx="12">
                  <c:v>113.5</c:v>
                </c:pt>
                <c:pt idx="13">
                  <c:v>110</c:v>
                </c:pt>
                <c:pt idx="14">
                  <c:v>93.5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24976"/>
        <c:axId val="150124584"/>
      </c:barChart>
      <c:catAx>
        <c:axId val="15012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2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2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2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402</c:v>
                </c:pt>
                <c:pt idx="1">
                  <c:v>421.5</c:v>
                </c:pt>
                <c:pt idx="2">
                  <c:v>427.5</c:v>
                </c:pt>
                <c:pt idx="3">
                  <c:v>446.5</c:v>
                </c:pt>
                <c:pt idx="4">
                  <c:v>442.5</c:v>
                </c:pt>
                <c:pt idx="5">
                  <c:v>419</c:v>
                </c:pt>
                <c:pt idx="6">
                  <c:v>408.5</c:v>
                </c:pt>
                <c:pt idx="7">
                  <c:v>414.5</c:v>
                </c:pt>
                <c:pt idx="8">
                  <c:v>403.5</c:v>
                </c:pt>
                <c:pt idx="9">
                  <c:v>405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23800"/>
        <c:axId val="150255920"/>
      </c:barChart>
      <c:catAx>
        <c:axId val="15012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2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297.5</c:v>
                </c:pt>
                <c:pt idx="1">
                  <c:v>325</c:v>
                </c:pt>
                <c:pt idx="2">
                  <c:v>406</c:v>
                </c:pt>
                <c:pt idx="3">
                  <c:v>391</c:v>
                </c:pt>
                <c:pt idx="4">
                  <c:v>363</c:v>
                </c:pt>
                <c:pt idx="5">
                  <c:v>442.5</c:v>
                </c:pt>
                <c:pt idx="6">
                  <c:v>469</c:v>
                </c:pt>
                <c:pt idx="7">
                  <c:v>393</c:v>
                </c:pt>
                <c:pt idx="8">
                  <c:v>438</c:v>
                </c:pt>
                <c:pt idx="9">
                  <c:v>406</c:v>
                </c:pt>
                <c:pt idx="10">
                  <c:v>400.5</c:v>
                </c:pt>
                <c:pt idx="11">
                  <c:v>373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6704"/>
        <c:axId val="150257096"/>
      </c:barChart>
      <c:catAx>
        <c:axId val="15025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362.5</c:v>
                </c:pt>
                <c:pt idx="1">
                  <c:v>385.5</c:v>
                </c:pt>
                <c:pt idx="2">
                  <c:v>401.5</c:v>
                </c:pt>
                <c:pt idx="3">
                  <c:v>348</c:v>
                </c:pt>
                <c:pt idx="4">
                  <c:v>357</c:v>
                </c:pt>
                <c:pt idx="5">
                  <c:v>320.5</c:v>
                </c:pt>
                <c:pt idx="6">
                  <c:v>304.5</c:v>
                </c:pt>
                <c:pt idx="7">
                  <c:v>244</c:v>
                </c:pt>
                <c:pt idx="8">
                  <c:v>309</c:v>
                </c:pt>
                <c:pt idx="9">
                  <c:v>321</c:v>
                </c:pt>
                <c:pt idx="10">
                  <c:v>313</c:v>
                </c:pt>
                <c:pt idx="11">
                  <c:v>366.5</c:v>
                </c:pt>
                <c:pt idx="12">
                  <c:v>425</c:v>
                </c:pt>
                <c:pt idx="13">
                  <c:v>375.5</c:v>
                </c:pt>
                <c:pt idx="14">
                  <c:v>401</c:v>
                </c:pt>
                <c:pt idx="15">
                  <c:v>407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7880"/>
        <c:axId val="150258272"/>
      </c:barChart>
      <c:catAx>
        <c:axId val="15025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1160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147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v>42779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5</v>
      </c>
      <c r="C10" s="46">
        <v>9</v>
      </c>
      <c r="D10" s="46">
        <v>0</v>
      </c>
      <c r="E10" s="46">
        <v>2</v>
      </c>
      <c r="F10" s="6">
        <f t="shared" ref="F10:F22" si="0">B10*0.5+C10*1+D10*2+E10*2.5</f>
        <v>16.5</v>
      </c>
      <c r="G10" s="2"/>
      <c r="H10" s="19" t="s">
        <v>4</v>
      </c>
      <c r="I10" s="46">
        <v>3</v>
      </c>
      <c r="J10" s="46">
        <v>23</v>
      </c>
      <c r="K10" s="46">
        <v>0</v>
      </c>
      <c r="L10" s="46">
        <v>1</v>
      </c>
      <c r="M10" s="6">
        <f t="shared" ref="M10:M22" si="1">I10*0.5+J10*1+K10*2+L10*2.5</f>
        <v>27</v>
      </c>
      <c r="N10" s="9">
        <f>F20+F21+F22+M10</f>
        <v>110.5</v>
      </c>
      <c r="O10" s="19" t="s">
        <v>43</v>
      </c>
      <c r="P10" s="46">
        <v>4</v>
      </c>
      <c r="Q10" s="46">
        <v>24</v>
      </c>
      <c r="R10" s="46">
        <v>0</v>
      </c>
      <c r="S10" s="46">
        <v>0</v>
      </c>
      <c r="T10" s="6">
        <f t="shared" ref="T10:T21" si="2">P10*0.5+Q10*1+R10*2+S10*2.5</f>
        <v>26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16</v>
      </c>
      <c r="D11" s="46">
        <v>0</v>
      </c>
      <c r="E11" s="46">
        <v>1</v>
      </c>
      <c r="F11" s="6">
        <f t="shared" si="0"/>
        <v>20.5</v>
      </c>
      <c r="G11" s="2"/>
      <c r="H11" s="19" t="s">
        <v>5</v>
      </c>
      <c r="I11" s="46">
        <v>7</v>
      </c>
      <c r="J11" s="46">
        <v>32</v>
      </c>
      <c r="K11" s="46">
        <v>0</v>
      </c>
      <c r="L11" s="46">
        <v>0</v>
      </c>
      <c r="M11" s="6">
        <f t="shared" si="1"/>
        <v>35.5</v>
      </c>
      <c r="N11" s="9">
        <f>F21+F22+M10+M11</f>
        <v>113.5</v>
      </c>
      <c r="O11" s="19" t="s">
        <v>44</v>
      </c>
      <c r="P11" s="46">
        <v>6</v>
      </c>
      <c r="Q11" s="46">
        <v>29</v>
      </c>
      <c r="R11" s="46">
        <v>0</v>
      </c>
      <c r="S11" s="46">
        <v>0</v>
      </c>
      <c r="T11" s="6">
        <f t="shared" si="2"/>
        <v>32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17</v>
      </c>
      <c r="D12" s="46">
        <v>0</v>
      </c>
      <c r="E12" s="46">
        <v>0</v>
      </c>
      <c r="F12" s="6">
        <f t="shared" si="0"/>
        <v>18.5</v>
      </c>
      <c r="G12" s="2"/>
      <c r="H12" s="19" t="s">
        <v>6</v>
      </c>
      <c r="I12" s="46">
        <v>4</v>
      </c>
      <c r="J12" s="46">
        <v>37</v>
      </c>
      <c r="K12" s="46">
        <v>0</v>
      </c>
      <c r="L12" s="46">
        <v>0</v>
      </c>
      <c r="M12" s="6">
        <f t="shared" si="1"/>
        <v>39</v>
      </c>
      <c r="N12" s="2">
        <f>F22+M10+M11+M12</f>
        <v>124</v>
      </c>
      <c r="O12" s="19" t="s">
        <v>32</v>
      </c>
      <c r="P12" s="46">
        <v>3</v>
      </c>
      <c r="Q12" s="46">
        <v>18</v>
      </c>
      <c r="R12" s="46">
        <v>0</v>
      </c>
      <c r="S12" s="46">
        <v>0</v>
      </c>
      <c r="T12" s="6">
        <f t="shared" si="2"/>
        <v>19.5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30</v>
      </c>
      <c r="D13" s="46">
        <v>0</v>
      </c>
      <c r="E13" s="46">
        <v>0</v>
      </c>
      <c r="F13" s="6">
        <f t="shared" si="0"/>
        <v>33</v>
      </c>
      <c r="G13" s="2">
        <f t="shared" ref="G13:G19" si="3">F10+F11+F12+F13</f>
        <v>88.5</v>
      </c>
      <c r="H13" s="19" t="s">
        <v>7</v>
      </c>
      <c r="I13" s="46">
        <v>2</v>
      </c>
      <c r="J13" s="46">
        <v>33</v>
      </c>
      <c r="K13" s="46">
        <v>0</v>
      </c>
      <c r="L13" s="46">
        <v>0</v>
      </c>
      <c r="M13" s="6">
        <f t="shared" si="1"/>
        <v>34</v>
      </c>
      <c r="N13" s="2">
        <f t="shared" ref="N13:N18" si="4">M10+M11+M12+M13</f>
        <v>135.5</v>
      </c>
      <c r="O13" s="19" t="s">
        <v>33</v>
      </c>
      <c r="P13" s="46">
        <v>5</v>
      </c>
      <c r="Q13" s="46">
        <v>27</v>
      </c>
      <c r="R13" s="46">
        <v>0</v>
      </c>
      <c r="S13" s="46">
        <v>0</v>
      </c>
      <c r="T13" s="6">
        <f t="shared" si="2"/>
        <v>29.5</v>
      </c>
      <c r="U13" s="2">
        <f t="shared" ref="U13:U21" si="5">T10+T11+T12+T13</f>
        <v>107</v>
      </c>
      <c r="AB13" s="51">
        <v>241</v>
      </c>
    </row>
    <row r="14" spans="1:28" ht="24" customHeight="1" x14ac:dyDescent="0.2">
      <c r="A14" s="18" t="s">
        <v>21</v>
      </c>
      <c r="B14" s="46">
        <v>5</v>
      </c>
      <c r="C14" s="46">
        <v>13</v>
      </c>
      <c r="D14" s="46">
        <v>0</v>
      </c>
      <c r="E14" s="46">
        <v>1</v>
      </c>
      <c r="F14" s="6">
        <f t="shared" si="0"/>
        <v>18</v>
      </c>
      <c r="G14" s="2">
        <f t="shared" si="3"/>
        <v>90</v>
      </c>
      <c r="H14" s="19" t="s">
        <v>9</v>
      </c>
      <c r="I14" s="46">
        <v>3</v>
      </c>
      <c r="J14" s="46">
        <v>27</v>
      </c>
      <c r="K14" s="46">
        <v>0</v>
      </c>
      <c r="L14" s="46">
        <v>0</v>
      </c>
      <c r="M14" s="6">
        <f t="shared" si="1"/>
        <v>28.5</v>
      </c>
      <c r="N14" s="2">
        <f t="shared" si="4"/>
        <v>137</v>
      </c>
      <c r="O14" s="19" t="s">
        <v>29</v>
      </c>
      <c r="P14" s="45">
        <v>7</v>
      </c>
      <c r="Q14" s="45">
        <v>24</v>
      </c>
      <c r="R14" s="45">
        <v>0</v>
      </c>
      <c r="S14" s="45">
        <v>1</v>
      </c>
      <c r="T14" s="6">
        <f t="shared" si="2"/>
        <v>30</v>
      </c>
      <c r="U14" s="2">
        <f t="shared" si="5"/>
        <v>111</v>
      </c>
      <c r="AB14" s="51">
        <v>250</v>
      </c>
    </row>
    <row r="15" spans="1:28" ht="24" customHeight="1" x14ac:dyDescent="0.2">
      <c r="A15" s="18" t="s">
        <v>23</v>
      </c>
      <c r="B15" s="46">
        <v>2</v>
      </c>
      <c r="C15" s="46">
        <v>23</v>
      </c>
      <c r="D15" s="46">
        <v>0</v>
      </c>
      <c r="E15" s="46">
        <v>1</v>
      </c>
      <c r="F15" s="6">
        <f t="shared" si="0"/>
        <v>26.5</v>
      </c>
      <c r="G15" s="2">
        <f t="shared" si="3"/>
        <v>96</v>
      </c>
      <c r="H15" s="19" t="s">
        <v>12</v>
      </c>
      <c r="I15" s="46">
        <v>5</v>
      </c>
      <c r="J15" s="46">
        <v>31</v>
      </c>
      <c r="K15" s="46">
        <v>0</v>
      </c>
      <c r="L15" s="46">
        <v>0</v>
      </c>
      <c r="M15" s="6">
        <f t="shared" si="1"/>
        <v>33.5</v>
      </c>
      <c r="N15" s="2">
        <f t="shared" si="4"/>
        <v>135</v>
      </c>
      <c r="O15" s="18" t="s">
        <v>30</v>
      </c>
      <c r="P15" s="46">
        <v>9</v>
      </c>
      <c r="Q15" s="46">
        <v>45</v>
      </c>
      <c r="R15" s="45">
        <v>1</v>
      </c>
      <c r="S15" s="46">
        <v>2</v>
      </c>
      <c r="T15" s="6">
        <f t="shared" si="2"/>
        <v>56.5</v>
      </c>
      <c r="U15" s="2">
        <f t="shared" si="5"/>
        <v>135.5</v>
      </c>
      <c r="AB15" s="51">
        <v>262</v>
      </c>
    </row>
    <row r="16" spans="1:28" ht="24" customHeight="1" x14ac:dyDescent="0.2">
      <c r="A16" s="18" t="s">
        <v>39</v>
      </c>
      <c r="B16" s="46">
        <v>5</v>
      </c>
      <c r="C16" s="46">
        <v>27</v>
      </c>
      <c r="D16" s="46">
        <v>0</v>
      </c>
      <c r="E16" s="46">
        <v>1</v>
      </c>
      <c r="F16" s="6">
        <f t="shared" si="0"/>
        <v>32</v>
      </c>
      <c r="G16" s="2">
        <f t="shared" si="3"/>
        <v>109.5</v>
      </c>
      <c r="H16" s="19" t="s">
        <v>15</v>
      </c>
      <c r="I16" s="46">
        <v>3</v>
      </c>
      <c r="J16" s="46">
        <v>34</v>
      </c>
      <c r="K16" s="46">
        <v>0</v>
      </c>
      <c r="L16" s="46">
        <v>0</v>
      </c>
      <c r="M16" s="6">
        <f t="shared" si="1"/>
        <v>35.5</v>
      </c>
      <c r="N16" s="2">
        <f t="shared" si="4"/>
        <v>131.5</v>
      </c>
      <c r="O16" s="19" t="s">
        <v>8</v>
      </c>
      <c r="P16" s="46">
        <v>9</v>
      </c>
      <c r="Q16" s="46">
        <v>51</v>
      </c>
      <c r="R16" s="46">
        <v>0</v>
      </c>
      <c r="S16" s="46">
        <v>0</v>
      </c>
      <c r="T16" s="6">
        <f t="shared" si="2"/>
        <v>55.5</v>
      </c>
      <c r="U16" s="2">
        <f t="shared" si="5"/>
        <v>171.5</v>
      </c>
      <c r="AB16" s="51">
        <v>270.5</v>
      </c>
    </row>
    <row r="17" spans="1:28" ht="24" customHeight="1" x14ac:dyDescent="0.2">
      <c r="A17" s="18" t="s">
        <v>40</v>
      </c>
      <c r="B17" s="46">
        <v>9</v>
      </c>
      <c r="C17" s="46">
        <v>21</v>
      </c>
      <c r="D17" s="46">
        <v>0</v>
      </c>
      <c r="E17" s="46">
        <v>1</v>
      </c>
      <c r="F17" s="6">
        <f t="shared" si="0"/>
        <v>28</v>
      </c>
      <c r="G17" s="2">
        <f t="shared" si="3"/>
        <v>104.5</v>
      </c>
      <c r="H17" s="19" t="s">
        <v>18</v>
      </c>
      <c r="I17" s="46">
        <v>5</v>
      </c>
      <c r="J17" s="46">
        <v>11</v>
      </c>
      <c r="K17" s="46">
        <v>1</v>
      </c>
      <c r="L17" s="46">
        <v>1</v>
      </c>
      <c r="M17" s="6">
        <f t="shared" si="1"/>
        <v>18</v>
      </c>
      <c r="N17" s="2">
        <f t="shared" si="4"/>
        <v>115.5</v>
      </c>
      <c r="O17" s="19" t="s">
        <v>10</v>
      </c>
      <c r="P17" s="46">
        <v>8</v>
      </c>
      <c r="Q17" s="46">
        <v>59</v>
      </c>
      <c r="R17" s="46">
        <v>0</v>
      </c>
      <c r="S17" s="46">
        <v>0</v>
      </c>
      <c r="T17" s="6">
        <f t="shared" si="2"/>
        <v>63</v>
      </c>
      <c r="U17" s="2">
        <f t="shared" si="5"/>
        <v>205</v>
      </c>
      <c r="AB17" s="51">
        <v>289.5</v>
      </c>
    </row>
    <row r="18" spans="1:28" ht="24" customHeight="1" x14ac:dyDescent="0.2">
      <c r="A18" s="18" t="s">
        <v>41</v>
      </c>
      <c r="B18" s="46">
        <v>5</v>
      </c>
      <c r="C18" s="46">
        <v>20</v>
      </c>
      <c r="D18" s="46">
        <v>0</v>
      </c>
      <c r="E18" s="46">
        <v>0</v>
      </c>
      <c r="F18" s="6">
        <f t="shared" si="0"/>
        <v>22.5</v>
      </c>
      <c r="G18" s="2">
        <f t="shared" si="3"/>
        <v>109</v>
      </c>
      <c r="H18" s="19" t="s">
        <v>20</v>
      </c>
      <c r="I18" s="46">
        <v>4</v>
      </c>
      <c r="J18" s="46">
        <v>18</v>
      </c>
      <c r="K18" s="46">
        <v>0</v>
      </c>
      <c r="L18" s="46">
        <v>0</v>
      </c>
      <c r="M18" s="6">
        <f t="shared" si="1"/>
        <v>20</v>
      </c>
      <c r="N18" s="2">
        <f t="shared" si="4"/>
        <v>107</v>
      </c>
      <c r="O18" s="19" t="s">
        <v>13</v>
      </c>
      <c r="P18" s="46">
        <v>13</v>
      </c>
      <c r="Q18" s="46">
        <v>40</v>
      </c>
      <c r="R18" s="46">
        <v>0</v>
      </c>
      <c r="S18" s="46">
        <v>0</v>
      </c>
      <c r="T18" s="6">
        <f t="shared" si="2"/>
        <v>46.5</v>
      </c>
      <c r="U18" s="2">
        <f t="shared" si="5"/>
        <v>221.5</v>
      </c>
      <c r="AB18" s="5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23</v>
      </c>
      <c r="D19" s="47">
        <v>0</v>
      </c>
      <c r="E19" s="47">
        <v>0</v>
      </c>
      <c r="F19" s="7">
        <f t="shared" si="0"/>
        <v>27</v>
      </c>
      <c r="G19" s="3">
        <f t="shared" si="3"/>
        <v>109.5</v>
      </c>
      <c r="H19" s="20" t="s">
        <v>22</v>
      </c>
      <c r="I19" s="45">
        <v>3</v>
      </c>
      <c r="J19" s="45">
        <v>20</v>
      </c>
      <c r="K19" s="45">
        <v>0</v>
      </c>
      <c r="L19" s="45">
        <v>1</v>
      </c>
      <c r="M19" s="6">
        <f t="shared" si="1"/>
        <v>24</v>
      </c>
      <c r="N19" s="2">
        <f>M16+M17+M18+M19</f>
        <v>97.5</v>
      </c>
      <c r="O19" s="19" t="s">
        <v>16</v>
      </c>
      <c r="P19" s="46">
        <v>19</v>
      </c>
      <c r="Q19" s="46">
        <v>37</v>
      </c>
      <c r="R19" s="46">
        <v>0</v>
      </c>
      <c r="S19" s="46">
        <v>0</v>
      </c>
      <c r="T19" s="6">
        <f t="shared" si="2"/>
        <v>46.5</v>
      </c>
      <c r="U19" s="2">
        <f t="shared" si="5"/>
        <v>211.5</v>
      </c>
      <c r="AB19" s="51">
        <v>294</v>
      </c>
    </row>
    <row r="20" spans="1:28" ht="24" customHeight="1" x14ac:dyDescent="0.2">
      <c r="A20" s="19" t="s">
        <v>27</v>
      </c>
      <c r="B20" s="45">
        <v>7</v>
      </c>
      <c r="C20" s="45">
        <v>29</v>
      </c>
      <c r="D20" s="45">
        <v>0</v>
      </c>
      <c r="E20" s="45">
        <v>0</v>
      </c>
      <c r="F20" s="8">
        <f t="shared" si="0"/>
        <v>32.5</v>
      </c>
      <c r="G20" s="35"/>
      <c r="H20" s="19" t="s">
        <v>24</v>
      </c>
      <c r="I20" s="46">
        <v>5</v>
      </c>
      <c r="J20" s="46">
        <v>21</v>
      </c>
      <c r="K20" s="46">
        <v>0</v>
      </c>
      <c r="L20" s="46">
        <v>0</v>
      </c>
      <c r="M20" s="8">
        <f t="shared" si="1"/>
        <v>23.5</v>
      </c>
      <c r="N20" s="2">
        <f>M17+M18+M19+M20</f>
        <v>85.5</v>
      </c>
      <c r="O20" s="19" t="s">
        <v>45</v>
      </c>
      <c r="P20" s="45">
        <v>16</v>
      </c>
      <c r="Q20" s="45">
        <v>32</v>
      </c>
      <c r="R20" s="46">
        <v>0</v>
      </c>
      <c r="S20" s="45">
        <v>1</v>
      </c>
      <c r="T20" s="8">
        <f t="shared" si="2"/>
        <v>42.5</v>
      </c>
      <c r="U20" s="2">
        <f t="shared" si="5"/>
        <v>198.5</v>
      </c>
      <c r="AB20" s="5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26</v>
      </c>
      <c r="D21" s="46">
        <v>0</v>
      </c>
      <c r="E21" s="46">
        <v>0</v>
      </c>
      <c r="F21" s="6">
        <f t="shared" si="0"/>
        <v>28.5</v>
      </c>
      <c r="G21" s="36"/>
      <c r="H21" s="20" t="s">
        <v>25</v>
      </c>
      <c r="I21" s="46">
        <v>3</v>
      </c>
      <c r="J21" s="46">
        <v>28</v>
      </c>
      <c r="K21" s="46">
        <v>0</v>
      </c>
      <c r="L21" s="46">
        <v>0</v>
      </c>
      <c r="M21" s="6">
        <f t="shared" si="1"/>
        <v>29.5</v>
      </c>
      <c r="N21" s="2">
        <f>M18+M19+M20+M21</f>
        <v>97</v>
      </c>
      <c r="O21" s="21" t="s">
        <v>46</v>
      </c>
      <c r="P21" s="47">
        <v>14</v>
      </c>
      <c r="Q21" s="47">
        <v>28</v>
      </c>
      <c r="R21" s="47">
        <v>0</v>
      </c>
      <c r="S21" s="47">
        <v>0</v>
      </c>
      <c r="T21" s="7">
        <f t="shared" si="2"/>
        <v>35</v>
      </c>
      <c r="U21" s="3">
        <f t="shared" si="5"/>
        <v>170.5</v>
      </c>
      <c r="AB21" s="5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18</v>
      </c>
      <c r="D22" s="46">
        <v>0</v>
      </c>
      <c r="E22" s="46">
        <v>1</v>
      </c>
      <c r="F22" s="6">
        <f t="shared" si="0"/>
        <v>22.5</v>
      </c>
      <c r="G22" s="2"/>
      <c r="H22" s="21" t="s">
        <v>26</v>
      </c>
      <c r="I22" s="47">
        <v>4</v>
      </c>
      <c r="J22" s="47">
        <v>16</v>
      </c>
      <c r="K22" s="47">
        <v>0</v>
      </c>
      <c r="L22" s="47">
        <v>0</v>
      </c>
      <c r="M22" s="6">
        <f t="shared" si="1"/>
        <v>18</v>
      </c>
      <c r="N22" s="3">
        <f>M19+M20+M21+M22</f>
        <v>95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109.5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137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221.5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82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61 X CARRERA 44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1160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149</v>
      </c>
      <c r="E6" s="161"/>
      <c r="F6" s="161"/>
      <c r="G6" s="161"/>
      <c r="H6" s="161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42779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80</v>
      </c>
      <c r="C10" s="46">
        <v>91</v>
      </c>
      <c r="D10" s="46">
        <v>0</v>
      </c>
      <c r="E10" s="46">
        <v>1</v>
      </c>
      <c r="F10" s="6">
        <f t="shared" ref="F10:F22" si="0">B10*0.5+C10*1+D10*2+E10*2.5</f>
        <v>133.5</v>
      </c>
      <c r="G10" s="2"/>
      <c r="H10" s="19" t="s">
        <v>4</v>
      </c>
      <c r="I10" s="46">
        <v>17</v>
      </c>
      <c r="J10" s="46">
        <v>70</v>
      </c>
      <c r="K10" s="46">
        <v>0</v>
      </c>
      <c r="L10" s="46">
        <v>1</v>
      </c>
      <c r="M10" s="6">
        <f t="shared" ref="M10:M22" si="1">I10*0.5+J10*1+K10*2+L10*2.5</f>
        <v>81</v>
      </c>
      <c r="N10" s="9">
        <f>F20+F21+F22+M10</f>
        <v>316.5</v>
      </c>
      <c r="O10" s="19" t="s">
        <v>43</v>
      </c>
      <c r="P10" s="46">
        <v>31</v>
      </c>
      <c r="Q10" s="46">
        <v>63</v>
      </c>
      <c r="R10" s="46">
        <v>0</v>
      </c>
      <c r="S10" s="46">
        <v>2</v>
      </c>
      <c r="T10" s="6">
        <f t="shared" ref="T10:T21" si="2">P10*0.5+Q10*1+R10*2+S10*2.5</f>
        <v>83.5</v>
      </c>
      <c r="U10" s="10"/>
      <c r="AB10" s="1"/>
    </row>
    <row r="11" spans="1:28" ht="24" customHeight="1" x14ac:dyDescent="0.2">
      <c r="A11" s="18" t="s">
        <v>14</v>
      </c>
      <c r="B11" s="46">
        <v>110</v>
      </c>
      <c r="C11" s="46">
        <v>131</v>
      </c>
      <c r="D11" s="46">
        <v>0</v>
      </c>
      <c r="E11" s="46">
        <v>2</v>
      </c>
      <c r="F11" s="6">
        <f t="shared" si="0"/>
        <v>191</v>
      </c>
      <c r="G11" s="2"/>
      <c r="H11" s="19" t="s">
        <v>5</v>
      </c>
      <c r="I11" s="46">
        <v>22</v>
      </c>
      <c r="J11" s="46">
        <v>53</v>
      </c>
      <c r="K11" s="46">
        <v>0</v>
      </c>
      <c r="L11" s="46">
        <v>2</v>
      </c>
      <c r="M11" s="6">
        <f t="shared" si="1"/>
        <v>69</v>
      </c>
      <c r="N11" s="9">
        <f>F21+F22+M10+M11</f>
        <v>305.5</v>
      </c>
      <c r="O11" s="19" t="s">
        <v>44</v>
      </c>
      <c r="P11" s="46">
        <v>38</v>
      </c>
      <c r="Q11" s="46">
        <v>71</v>
      </c>
      <c r="R11" s="46">
        <v>0</v>
      </c>
      <c r="S11" s="46">
        <v>1</v>
      </c>
      <c r="T11" s="6">
        <f t="shared" si="2"/>
        <v>92.5</v>
      </c>
      <c r="U11" s="2"/>
      <c r="AB11" s="1"/>
    </row>
    <row r="12" spans="1:28" ht="24" customHeight="1" x14ac:dyDescent="0.2">
      <c r="A12" s="18" t="s">
        <v>17</v>
      </c>
      <c r="B12" s="46">
        <v>82</v>
      </c>
      <c r="C12" s="46">
        <v>118</v>
      </c>
      <c r="D12" s="46">
        <v>0</v>
      </c>
      <c r="E12" s="46">
        <v>3</v>
      </c>
      <c r="F12" s="6">
        <f t="shared" si="0"/>
        <v>166.5</v>
      </c>
      <c r="G12" s="2"/>
      <c r="H12" s="19" t="s">
        <v>6</v>
      </c>
      <c r="I12" s="46">
        <v>23</v>
      </c>
      <c r="J12" s="46">
        <v>63</v>
      </c>
      <c r="K12" s="46">
        <v>0</v>
      </c>
      <c r="L12" s="46">
        <v>1</v>
      </c>
      <c r="M12" s="6">
        <f t="shared" si="1"/>
        <v>77</v>
      </c>
      <c r="N12" s="2">
        <f>F22+M10+M11+M12</f>
        <v>312.5</v>
      </c>
      <c r="O12" s="19" t="s">
        <v>32</v>
      </c>
      <c r="P12" s="46">
        <v>24</v>
      </c>
      <c r="Q12" s="46">
        <v>60</v>
      </c>
      <c r="R12" s="46">
        <v>0</v>
      </c>
      <c r="S12" s="46">
        <v>0</v>
      </c>
      <c r="T12" s="6">
        <f t="shared" si="2"/>
        <v>72</v>
      </c>
      <c r="U12" s="2"/>
      <c r="AB12" s="1"/>
    </row>
    <row r="13" spans="1:28" ht="24" customHeight="1" x14ac:dyDescent="0.2">
      <c r="A13" s="18" t="s">
        <v>19</v>
      </c>
      <c r="B13" s="46">
        <v>32</v>
      </c>
      <c r="C13" s="46">
        <v>84</v>
      </c>
      <c r="D13" s="46">
        <v>0</v>
      </c>
      <c r="E13" s="46">
        <v>0</v>
      </c>
      <c r="F13" s="6">
        <f t="shared" si="0"/>
        <v>100</v>
      </c>
      <c r="G13" s="2">
        <f t="shared" ref="G13:G19" si="3">F10+F11+F12+F13</f>
        <v>591</v>
      </c>
      <c r="H13" s="19" t="s">
        <v>7</v>
      </c>
      <c r="I13" s="46">
        <v>21</v>
      </c>
      <c r="J13" s="46">
        <v>70</v>
      </c>
      <c r="K13" s="46">
        <v>0</v>
      </c>
      <c r="L13" s="46">
        <v>1</v>
      </c>
      <c r="M13" s="6">
        <f t="shared" si="1"/>
        <v>83</v>
      </c>
      <c r="N13" s="2">
        <f t="shared" ref="N13:N18" si="4">M10+M11+M12+M13</f>
        <v>310</v>
      </c>
      <c r="O13" s="19" t="s">
        <v>33</v>
      </c>
      <c r="P13" s="46">
        <v>29</v>
      </c>
      <c r="Q13" s="46">
        <v>72</v>
      </c>
      <c r="R13" s="46">
        <v>0</v>
      </c>
      <c r="S13" s="46">
        <v>0</v>
      </c>
      <c r="T13" s="6">
        <f t="shared" si="2"/>
        <v>86.5</v>
      </c>
      <c r="U13" s="2">
        <f t="shared" ref="U13:U21" si="5">T10+T11+T12+T13</f>
        <v>334.5</v>
      </c>
      <c r="AB13" s="51">
        <v>212.5</v>
      </c>
    </row>
    <row r="14" spans="1:28" ht="24" customHeight="1" x14ac:dyDescent="0.2">
      <c r="A14" s="18" t="s">
        <v>21</v>
      </c>
      <c r="B14" s="46">
        <v>34</v>
      </c>
      <c r="C14" s="46">
        <v>79</v>
      </c>
      <c r="D14" s="46">
        <v>0</v>
      </c>
      <c r="E14" s="46">
        <v>1</v>
      </c>
      <c r="F14" s="6">
        <f t="shared" si="0"/>
        <v>98.5</v>
      </c>
      <c r="G14" s="2">
        <f t="shared" si="3"/>
        <v>556</v>
      </c>
      <c r="H14" s="19" t="s">
        <v>9</v>
      </c>
      <c r="I14" s="46">
        <v>23</v>
      </c>
      <c r="J14" s="46">
        <v>55</v>
      </c>
      <c r="K14" s="46">
        <v>1</v>
      </c>
      <c r="L14" s="46">
        <v>1</v>
      </c>
      <c r="M14" s="6">
        <f t="shared" si="1"/>
        <v>71</v>
      </c>
      <c r="N14" s="2">
        <f t="shared" si="4"/>
        <v>300</v>
      </c>
      <c r="O14" s="19" t="s">
        <v>29</v>
      </c>
      <c r="P14" s="45">
        <v>27</v>
      </c>
      <c r="Q14" s="45">
        <v>78</v>
      </c>
      <c r="R14" s="45">
        <v>0</v>
      </c>
      <c r="S14" s="45">
        <v>1</v>
      </c>
      <c r="T14" s="6">
        <f t="shared" si="2"/>
        <v>94</v>
      </c>
      <c r="U14" s="2">
        <f t="shared" si="5"/>
        <v>345</v>
      </c>
      <c r="AB14" s="51">
        <v>226</v>
      </c>
    </row>
    <row r="15" spans="1:28" ht="24" customHeight="1" x14ac:dyDescent="0.2">
      <c r="A15" s="18" t="s">
        <v>23</v>
      </c>
      <c r="B15" s="46">
        <v>35</v>
      </c>
      <c r="C15" s="46">
        <v>87</v>
      </c>
      <c r="D15" s="46">
        <v>0</v>
      </c>
      <c r="E15" s="46">
        <v>2</v>
      </c>
      <c r="F15" s="6">
        <f t="shared" si="0"/>
        <v>109.5</v>
      </c>
      <c r="G15" s="2">
        <f t="shared" si="3"/>
        <v>474.5</v>
      </c>
      <c r="H15" s="19" t="s">
        <v>12</v>
      </c>
      <c r="I15" s="46">
        <v>34</v>
      </c>
      <c r="J15" s="46">
        <v>70</v>
      </c>
      <c r="K15" s="46">
        <v>0</v>
      </c>
      <c r="L15" s="46">
        <v>2</v>
      </c>
      <c r="M15" s="6">
        <f t="shared" si="1"/>
        <v>92</v>
      </c>
      <c r="N15" s="2">
        <f t="shared" si="4"/>
        <v>323</v>
      </c>
      <c r="O15" s="18" t="s">
        <v>30</v>
      </c>
      <c r="P15" s="46">
        <v>28</v>
      </c>
      <c r="Q15" s="46">
        <v>57</v>
      </c>
      <c r="R15" s="46">
        <v>1</v>
      </c>
      <c r="S15" s="46">
        <v>1</v>
      </c>
      <c r="T15" s="6">
        <f t="shared" si="2"/>
        <v>75.5</v>
      </c>
      <c r="U15" s="2">
        <f t="shared" si="5"/>
        <v>328</v>
      </c>
      <c r="AB15" s="51">
        <v>233.5</v>
      </c>
    </row>
    <row r="16" spans="1:28" ht="24" customHeight="1" x14ac:dyDescent="0.2">
      <c r="A16" s="18" t="s">
        <v>39</v>
      </c>
      <c r="B16" s="46">
        <v>47</v>
      </c>
      <c r="C16" s="46">
        <v>73</v>
      </c>
      <c r="D16" s="46">
        <v>0</v>
      </c>
      <c r="E16" s="46">
        <v>3</v>
      </c>
      <c r="F16" s="6">
        <f t="shared" si="0"/>
        <v>104</v>
      </c>
      <c r="G16" s="2">
        <f t="shared" si="3"/>
        <v>412</v>
      </c>
      <c r="H16" s="19" t="s">
        <v>15</v>
      </c>
      <c r="I16" s="46">
        <v>29</v>
      </c>
      <c r="J16" s="46">
        <v>67</v>
      </c>
      <c r="K16" s="46">
        <v>0</v>
      </c>
      <c r="L16" s="46">
        <v>1</v>
      </c>
      <c r="M16" s="6">
        <f t="shared" si="1"/>
        <v>84</v>
      </c>
      <c r="N16" s="2">
        <f t="shared" si="4"/>
        <v>330</v>
      </c>
      <c r="O16" s="19" t="s">
        <v>8</v>
      </c>
      <c r="P16" s="46">
        <v>22</v>
      </c>
      <c r="Q16" s="46">
        <v>78</v>
      </c>
      <c r="R16" s="46">
        <v>1</v>
      </c>
      <c r="S16" s="46">
        <v>0</v>
      </c>
      <c r="T16" s="6">
        <f t="shared" si="2"/>
        <v>91</v>
      </c>
      <c r="U16" s="2">
        <f t="shared" si="5"/>
        <v>347</v>
      </c>
      <c r="AB16" s="51">
        <v>234</v>
      </c>
    </row>
    <row r="17" spans="1:28" ht="24" customHeight="1" x14ac:dyDescent="0.2">
      <c r="A17" s="18" t="s">
        <v>40</v>
      </c>
      <c r="B17" s="46">
        <v>30</v>
      </c>
      <c r="C17" s="46">
        <v>63</v>
      </c>
      <c r="D17" s="46">
        <v>0</v>
      </c>
      <c r="E17" s="46">
        <v>1</v>
      </c>
      <c r="F17" s="6">
        <f t="shared" si="0"/>
        <v>80.5</v>
      </c>
      <c r="G17" s="2">
        <f t="shared" si="3"/>
        <v>392.5</v>
      </c>
      <c r="H17" s="19" t="s">
        <v>18</v>
      </c>
      <c r="I17" s="46">
        <v>50</v>
      </c>
      <c r="J17" s="46">
        <v>61</v>
      </c>
      <c r="K17" s="46">
        <v>0</v>
      </c>
      <c r="L17" s="46">
        <v>1</v>
      </c>
      <c r="M17" s="6">
        <f t="shared" si="1"/>
        <v>88.5</v>
      </c>
      <c r="N17" s="2">
        <f t="shared" si="4"/>
        <v>335.5</v>
      </c>
      <c r="O17" s="19" t="s">
        <v>10</v>
      </c>
      <c r="P17" s="46">
        <v>30</v>
      </c>
      <c r="Q17" s="46">
        <v>76</v>
      </c>
      <c r="R17" s="46">
        <v>0</v>
      </c>
      <c r="S17" s="46">
        <v>1</v>
      </c>
      <c r="T17" s="6">
        <f t="shared" si="2"/>
        <v>93.5</v>
      </c>
      <c r="U17" s="2">
        <f t="shared" si="5"/>
        <v>354</v>
      </c>
      <c r="AB17" s="51">
        <v>248</v>
      </c>
    </row>
    <row r="18" spans="1:28" ht="24" customHeight="1" x14ac:dyDescent="0.2">
      <c r="A18" s="18" t="s">
        <v>41</v>
      </c>
      <c r="B18" s="46">
        <v>40</v>
      </c>
      <c r="C18" s="46">
        <v>68</v>
      </c>
      <c r="D18" s="46">
        <v>0</v>
      </c>
      <c r="E18" s="46">
        <v>1</v>
      </c>
      <c r="F18" s="6">
        <f t="shared" si="0"/>
        <v>90.5</v>
      </c>
      <c r="G18" s="2">
        <f t="shared" si="3"/>
        <v>384.5</v>
      </c>
      <c r="H18" s="19" t="s">
        <v>20</v>
      </c>
      <c r="I18" s="46">
        <v>43</v>
      </c>
      <c r="J18" s="46">
        <v>70</v>
      </c>
      <c r="K18" s="46">
        <v>0</v>
      </c>
      <c r="L18" s="46">
        <v>1</v>
      </c>
      <c r="M18" s="6">
        <f t="shared" si="1"/>
        <v>94</v>
      </c>
      <c r="N18" s="2">
        <f t="shared" si="4"/>
        <v>358.5</v>
      </c>
      <c r="O18" s="19" t="s">
        <v>13</v>
      </c>
      <c r="P18" s="46">
        <v>22</v>
      </c>
      <c r="Q18" s="46">
        <v>65</v>
      </c>
      <c r="R18" s="46">
        <v>0</v>
      </c>
      <c r="S18" s="46">
        <v>1</v>
      </c>
      <c r="T18" s="6">
        <f t="shared" si="2"/>
        <v>78.5</v>
      </c>
      <c r="U18" s="2">
        <f t="shared" si="5"/>
        <v>338.5</v>
      </c>
      <c r="AB18" s="5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62</v>
      </c>
      <c r="D19" s="47">
        <v>1</v>
      </c>
      <c r="E19" s="47">
        <v>2</v>
      </c>
      <c r="F19" s="7">
        <f t="shared" si="0"/>
        <v>90.5</v>
      </c>
      <c r="G19" s="3">
        <f t="shared" si="3"/>
        <v>365.5</v>
      </c>
      <c r="H19" s="20" t="s">
        <v>22</v>
      </c>
      <c r="I19" s="45">
        <v>36</v>
      </c>
      <c r="J19" s="45">
        <v>93</v>
      </c>
      <c r="K19" s="45">
        <v>0</v>
      </c>
      <c r="L19" s="45">
        <v>1</v>
      </c>
      <c r="M19" s="6">
        <f t="shared" si="1"/>
        <v>113.5</v>
      </c>
      <c r="N19" s="2">
        <f>M16+M17+M18+M19</f>
        <v>380</v>
      </c>
      <c r="O19" s="19" t="s">
        <v>16</v>
      </c>
      <c r="P19" s="46">
        <v>24</v>
      </c>
      <c r="Q19" s="46">
        <v>73</v>
      </c>
      <c r="R19" s="46">
        <v>1</v>
      </c>
      <c r="S19" s="46">
        <v>2</v>
      </c>
      <c r="T19" s="6">
        <f t="shared" si="2"/>
        <v>92</v>
      </c>
      <c r="U19" s="2">
        <f t="shared" si="5"/>
        <v>355</v>
      </c>
      <c r="AB19" s="51">
        <v>262</v>
      </c>
    </row>
    <row r="20" spans="1:28" ht="24" customHeight="1" x14ac:dyDescent="0.2">
      <c r="A20" s="19" t="s">
        <v>27</v>
      </c>
      <c r="B20" s="45">
        <v>28</v>
      </c>
      <c r="C20" s="45">
        <v>61</v>
      </c>
      <c r="D20" s="45">
        <v>0</v>
      </c>
      <c r="E20" s="45">
        <v>2</v>
      </c>
      <c r="F20" s="8">
        <f t="shared" si="0"/>
        <v>80</v>
      </c>
      <c r="G20" s="35"/>
      <c r="H20" s="19" t="s">
        <v>24</v>
      </c>
      <c r="I20" s="46">
        <v>24</v>
      </c>
      <c r="J20" s="46">
        <v>93</v>
      </c>
      <c r="K20" s="46">
        <v>0</v>
      </c>
      <c r="L20" s="46">
        <v>2</v>
      </c>
      <c r="M20" s="8">
        <f t="shared" si="1"/>
        <v>110</v>
      </c>
      <c r="N20" s="2">
        <f>M17+M18+M19+M20</f>
        <v>406</v>
      </c>
      <c r="O20" s="19" t="s">
        <v>45</v>
      </c>
      <c r="P20" s="45">
        <v>30</v>
      </c>
      <c r="Q20" s="45">
        <v>85</v>
      </c>
      <c r="R20" s="45">
        <v>0</v>
      </c>
      <c r="S20" s="45">
        <v>1</v>
      </c>
      <c r="T20" s="8">
        <f t="shared" si="2"/>
        <v>102.5</v>
      </c>
      <c r="U20" s="2">
        <f t="shared" si="5"/>
        <v>366.5</v>
      </c>
      <c r="AB20" s="5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56</v>
      </c>
      <c r="D21" s="46">
        <v>0</v>
      </c>
      <c r="E21" s="46">
        <v>1</v>
      </c>
      <c r="F21" s="6">
        <f t="shared" si="0"/>
        <v>70</v>
      </c>
      <c r="G21" s="36"/>
      <c r="H21" s="20" t="s">
        <v>25</v>
      </c>
      <c r="I21" s="46">
        <v>42</v>
      </c>
      <c r="J21" s="46">
        <v>70</v>
      </c>
      <c r="K21" s="46">
        <v>0</v>
      </c>
      <c r="L21" s="46">
        <v>1</v>
      </c>
      <c r="M21" s="6">
        <f t="shared" si="1"/>
        <v>93.5</v>
      </c>
      <c r="N21" s="2">
        <f>M18+M19+M20+M21</f>
        <v>411</v>
      </c>
      <c r="O21" s="21" t="s">
        <v>46</v>
      </c>
      <c r="P21" s="47">
        <v>37</v>
      </c>
      <c r="Q21" s="47">
        <v>91</v>
      </c>
      <c r="R21" s="47">
        <v>0</v>
      </c>
      <c r="S21" s="47">
        <v>1</v>
      </c>
      <c r="T21" s="7">
        <f t="shared" si="2"/>
        <v>112</v>
      </c>
      <c r="U21" s="3">
        <f t="shared" si="5"/>
        <v>385</v>
      </c>
      <c r="AB21" s="5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69</v>
      </c>
      <c r="D22" s="46">
        <v>0</v>
      </c>
      <c r="E22" s="46">
        <v>2</v>
      </c>
      <c r="F22" s="6">
        <f t="shared" si="0"/>
        <v>85.5</v>
      </c>
      <c r="G22" s="2"/>
      <c r="H22" s="21" t="s">
        <v>26</v>
      </c>
      <c r="I22" s="47">
        <v>25</v>
      </c>
      <c r="J22" s="47">
        <v>75</v>
      </c>
      <c r="K22" s="47">
        <v>0</v>
      </c>
      <c r="L22" s="47">
        <v>0</v>
      </c>
      <c r="M22" s="6">
        <f t="shared" si="1"/>
        <v>87.5</v>
      </c>
      <c r="N22" s="3">
        <f>M19+M20+M21+M22</f>
        <v>404.5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591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411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385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71</v>
      </c>
      <c r="N24" s="57"/>
      <c r="O24" s="153"/>
      <c r="P24" s="154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61 X CARRERA 44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1160</v>
      </c>
      <c r="M5" s="146"/>
      <c r="N5" s="146"/>
      <c r="O5" s="12"/>
      <c r="P5" s="135" t="s">
        <v>57</v>
      </c>
      <c r="Q5" s="135"/>
      <c r="R5" s="135"/>
      <c r="S5" s="144" t="s">
        <v>151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152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42779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77</v>
      </c>
      <c r="C10" s="46">
        <v>316</v>
      </c>
      <c r="D10" s="46">
        <v>20</v>
      </c>
      <c r="E10" s="46">
        <v>3</v>
      </c>
      <c r="F10" s="48">
        <f>B10*0.5+C10*1+D10*2+E10*2.5</f>
        <v>402</v>
      </c>
      <c r="G10" s="2"/>
      <c r="H10" s="19" t="s">
        <v>4</v>
      </c>
      <c r="I10" s="46">
        <v>103</v>
      </c>
      <c r="J10" s="46">
        <v>241</v>
      </c>
      <c r="K10" s="46">
        <v>19</v>
      </c>
      <c r="L10" s="46">
        <v>7</v>
      </c>
      <c r="M10" s="6">
        <f>I10*0.5+J10*1+K10*2+L10*2.5</f>
        <v>348</v>
      </c>
      <c r="N10" s="9">
        <f>F20+F21+F22+M10</f>
        <v>1497.5</v>
      </c>
      <c r="O10" s="19" t="s">
        <v>43</v>
      </c>
      <c r="P10" s="46">
        <v>85</v>
      </c>
      <c r="Q10" s="46">
        <v>213</v>
      </c>
      <c r="R10" s="46">
        <v>16</v>
      </c>
      <c r="S10" s="46">
        <v>4</v>
      </c>
      <c r="T10" s="6">
        <f>P10*0.5+Q10*1+R10*2+S10*2.5</f>
        <v>297.5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68</v>
      </c>
      <c r="C11" s="46">
        <v>346</v>
      </c>
      <c r="D11" s="46">
        <v>17</v>
      </c>
      <c r="E11" s="46">
        <v>3</v>
      </c>
      <c r="F11" s="6">
        <f t="shared" ref="F11:F22" si="0">B11*0.5+C11*1+D11*2+E11*2.5</f>
        <v>421.5</v>
      </c>
      <c r="G11" s="2"/>
      <c r="H11" s="19" t="s">
        <v>5</v>
      </c>
      <c r="I11" s="46">
        <v>88</v>
      </c>
      <c r="J11" s="46">
        <v>256</v>
      </c>
      <c r="K11" s="46">
        <v>21</v>
      </c>
      <c r="L11" s="46">
        <v>6</v>
      </c>
      <c r="M11" s="6">
        <f t="shared" ref="M11:M22" si="1">I11*0.5+J11*1+K11*2+L11*2.5</f>
        <v>357</v>
      </c>
      <c r="N11" s="9">
        <f>F21+F22+M10+M11</f>
        <v>1492</v>
      </c>
      <c r="O11" s="19" t="s">
        <v>44</v>
      </c>
      <c r="P11" s="46">
        <v>101</v>
      </c>
      <c r="Q11" s="46">
        <v>222</v>
      </c>
      <c r="R11" s="46">
        <v>20</v>
      </c>
      <c r="S11" s="46">
        <v>5</v>
      </c>
      <c r="T11" s="6">
        <f t="shared" ref="T11:T21" si="2">P11*0.5+Q11*1+R11*2+S11*2.5</f>
        <v>325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112</v>
      </c>
      <c r="C12" s="46">
        <v>323</v>
      </c>
      <c r="D12" s="46">
        <v>23</v>
      </c>
      <c r="E12" s="46">
        <v>1</v>
      </c>
      <c r="F12" s="6">
        <f t="shared" si="0"/>
        <v>427.5</v>
      </c>
      <c r="G12" s="2"/>
      <c r="H12" s="19" t="s">
        <v>6</v>
      </c>
      <c r="I12" s="46">
        <v>113</v>
      </c>
      <c r="J12" s="46">
        <v>217</v>
      </c>
      <c r="K12" s="46">
        <v>16</v>
      </c>
      <c r="L12" s="46">
        <v>6</v>
      </c>
      <c r="M12" s="6">
        <f t="shared" si="1"/>
        <v>320.5</v>
      </c>
      <c r="N12" s="2">
        <f>F22+M10+M11+M12</f>
        <v>1427</v>
      </c>
      <c r="O12" s="19" t="s">
        <v>32</v>
      </c>
      <c r="P12" s="46">
        <v>127</v>
      </c>
      <c r="Q12" s="46">
        <v>273</v>
      </c>
      <c r="R12" s="46">
        <v>26</v>
      </c>
      <c r="S12" s="46">
        <v>7</v>
      </c>
      <c r="T12" s="6">
        <f t="shared" si="2"/>
        <v>406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81</v>
      </c>
      <c r="C13" s="46">
        <v>353</v>
      </c>
      <c r="D13" s="46">
        <v>19</v>
      </c>
      <c r="E13" s="46">
        <v>6</v>
      </c>
      <c r="F13" s="6">
        <f t="shared" si="0"/>
        <v>446.5</v>
      </c>
      <c r="G13" s="2">
        <f>F10+F11+F12+F13</f>
        <v>1697.5</v>
      </c>
      <c r="H13" s="19" t="s">
        <v>7</v>
      </c>
      <c r="I13" s="46">
        <v>86</v>
      </c>
      <c r="J13" s="46">
        <v>218</v>
      </c>
      <c r="K13" s="46">
        <v>13</v>
      </c>
      <c r="L13" s="46">
        <v>7</v>
      </c>
      <c r="M13" s="6">
        <f t="shared" si="1"/>
        <v>304.5</v>
      </c>
      <c r="N13" s="2">
        <f t="shared" ref="N13:N18" si="3">M10+M11+M12+M13</f>
        <v>1330</v>
      </c>
      <c r="O13" s="19" t="s">
        <v>33</v>
      </c>
      <c r="P13" s="46">
        <v>111</v>
      </c>
      <c r="Q13" s="46">
        <v>287</v>
      </c>
      <c r="R13" s="46">
        <v>18</v>
      </c>
      <c r="S13" s="46">
        <v>5</v>
      </c>
      <c r="T13" s="6">
        <f t="shared" si="2"/>
        <v>391</v>
      </c>
      <c r="U13" s="2">
        <f t="shared" ref="U13:U21" si="4">T10+T11+T12+T13</f>
        <v>1419.5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90</v>
      </c>
      <c r="C14" s="46">
        <v>360</v>
      </c>
      <c r="D14" s="46">
        <v>15</v>
      </c>
      <c r="E14" s="46">
        <v>3</v>
      </c>
      <c r="F14" s="6">
        <f t="shared" si="0"/>
        <v>442.5</v>
      </c>
      <c r="G14" s="2">
        <f t="shared" ref="G14:G19" si="5">F11+F12+F13+F14</f>
        <v>1738</v>
      </c>
      <c r="H14" s="19" t="s">
        <v>9</v>
      </c>
      <c r="I14" s="46">
        <v>61</v>
      </c>
      <c r="J14" s="46">
        <v>186</v>
      </c>
      <c r="K14" s="46">
        <v>10</v>
      </c>
      <c r="L14" s="46">
        <v>3</v>
      </c>
      <c r="M14" s="6">
        <f t="shared" si="1"/>
        <v>244</v>
      </c>
      <c r="N14" s="2">
        <f t="shared" si="3"/>
        <v>1226</v>
      </c>
      <c r="O14" s="19" t="s">
        <v>29</v>
      </c>
      <c r="P14" s="46">
        <v>127</v>
      </c>
      <c r="Q14" s="46">
        <v>254</v>
      </c>
      <c r="R14" s="46">
        <v>19</v>
      </c>
      <c r="S14" s="46">
        <v>3</v>
      </c>
      <c r="T14" s="6">
        <f t="shared" si="2"/>
        <v>363</v>
      </c>
      <c r="U14" s="2">
        <f t="shared" si="4"/>
        <v>1485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74</v>
      </c>
      <c r="C15" s="46">
        <v>306</v>
      </c>
      <c r="D15" s="46">
        <v>28</v>
      </c>
      <c r="E15" s="46">
        <v>8</v>
      </c>
      <c r="F15" s="6">
        <f t="shared" si="0"/>
        <v>419</v>
      </c>
      <c r="G15" s="2">
        <f t="shared" si="5"/>
        <v>1735.5</v>
      </c>
      <c r="H15" s="19" t="s">
        <v>12</v>
      </c>
      <c r="I15" s="46">
        <v>87</v>
      </c>
      <c r="J15" s="46">
        <v>225</v>
      </c>
      <c r="K15" s="46">
        <v>14</v>
      </c>
      <c r="L15" s="46">
        <v>5</v>
      </c>
      <c r="M15" s="6">
        <f t="shared" si="1"/>
        <v>309</v>
      </c>
      <c r="N15" s="2">
        <f t="shared" si="3"/>
        <v>1178</v>
      </c>
      <c r="O15" s="18" t="s">
        <v>30</v>
      </c>
      <c r="P15" s="45">
        <v>155</v>
      </c>
      <c r="Q15" s="45">
        <v>305</v>
      </c>
      <c r="R15" s="45">
        <v>20</v>
      </c>
      <c r="S15" s="45">
        <v>8</v>
      </c>
      <c r="T15" s="6">
        <f t="shared" si="2"/>
        <v>442.5</v>
      </c>
      <c r="U15" s="2">
        <f t="shared" si="4"/>
        <v>1602.5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82</v>
      </c>
      <c r="C16" s="46">
        <v>309</v>
      </c>
      <c r="D16" s="46">
        <v>23</v>
      </c>
      <c r="E16" s="46">
        <v>5</v>
      </c>
      <c r="F16" s="6">
        <f t="shared" si="0"/>
        <v>408.5</v>
      </c>
      <c r="G16" s="2">
        <f t="shared" si="5"/>
        <v>1716.5</v>
      </c>
      <c r="H16" s="19" t="s">
        <v>15</v>
      </c>
      <c r="I16" s="46">
        <v>70</v>
      </c>
      <c r="J16" s="46">
        <v>240</v>
      </c>
      <c r="K16" s="46">
        <v>18</v>
      </c>
      <c r="L16" s="46">
        <v>4</v>
      </c>
      <c r="M16" s="6">
        <f t="shared" si="1"/>
        <v>321</v>
      </c>
      <c r="N16" s="2">
        <f t="shared" si="3"/>
        <v>1178.5</v>
      </c>
      <c r="O16" s="19" t="s">
        <v>8</v>
      </c>
      <c r="P16" s="46">
        <v>170</v>
      </c>
      <c r="Q16" s="46">
        <v>317</v>
      </c>
      <c r="R16" s="46">
        <v>21</v>
      </c>
      <c r="S16" s="46">
        <v>10</v>
      </c>
      <c r="T16" s="6">
        <f t="shared" si="2"/>
        <v>469</v>
      </c>
      <c r="U16" s="2">
        <f t="shared" si="4"/>
        <v>1665.5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95</v>
      </c>
      <c r="C17" s="46">
        <v>303</v>
      </c>
      <c r="D17" s="46">
        <v>27</v>
      </c>
      <c r="E17" s="46">
        <v>4</v>
      </c>
      <c r="F17" s="6">
        <f t="shared" si="0"/>
        <v>414.5</v>
      </c>
      <c r="G17" s="2">
        <f t="shared" si="5"/>
        <v>1684.5</v>
      </c>
      <c r="H17" s="19" t="s">
        <v>18</v>
      </c>
      <c r="I17" s="46">
        <v>67</v>
      </c>
      <c r="J17" s="46">
        <v>236</v>
      </c>
      <c r="K17" s="46">
        <v>18</v>
      </c>
      <c r="L17" s="46">
        <v>3</v>
      </c>
      <c r="M17" s="6">
        <f t="shared" si="1"/>
        <v>313</v>
      </c>
      <c r="N17" s="2">
        <f t="shared" si="3"/>
        <v>1187</v>
      </c>
      <c r="O17" s="19" t="s">
        <v>10</v>
      </c>
      <c r="P17" s="46">
        <v>148</v>
      </c>
      <c r="Q17" s="46">
        <v>269</v>
      </c>
      <c r="R17" s="46">
        <v>15</v>
      </c>
      <c r="S17" s="46">
        <v>8</v>
      </c>
      <c r="T17" s="6">
        <f t="shared" si="2"/>
        <v>393</v>
      </c>
      <c r="U17" s="2">
        <f t="shared" si="4"/>
        <v>1667.5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75</v>
      </c>
      <c r="C18" s="46">
        <v>309</v>
      </c>
      <c r="D18" s="46">
        <v>21</v>
      </c>
      <c r="E18" s="46">
        <v>6</v>
      </c>
      <c r="F18" s="6">
        <f t="shared" si="0"/>
        <v>403.5</v>
      </c>
      <c r="G18" s="2">
        <f t="shared" si="5"/>
        <v>1645.5</v>
      </c>
      <c r="H18" s="19" t="s">
        <v>20</v>
      </c>
      <c r="I18" s="46">
        <v>79</v>
      </c>
      <c r="J18" s="46">
        <v>261</v>
      </c>
      <c r="K18" s="46">
        <v>23</v>
      </c>
      <c r="L18" s="46">
        <v>8</v>
      </c>
      <c r="M18" s="6">
        <f t="shared" si="1"/>
        <v>366.5</v>
      </c>
      <c r="N18" s="2">
        <f t="shared" si="3"/>
        <v>1309.5</v>
      </c>
      <c r="O18" s="19" t="s">
        <v>13</v>
      </c>
      <c r="P18" s="46">
        <v>153</v>
      </c>
      <c r="Q18" s="46">
        <v>296</v>
      </c>
      <c r="R18" s="46">
        <v>24</v>
      </c>
      <c r="S18" s="46">
        <v>7</v>
      </c>
      <c r="T18" s="6">
        <f t="shared" si="2"/>
        <v>438</v>
      </c>
      <c r="U18" s="2">
        <f t="shared" si="4"/>
        <v>1742.5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81</v>
      </c>
      <c r="C19" s="47">
        <v>312</v>
      </c>
      <c r="D19" s="47">
        <v>20</v>
      </c>
      <c r="E19" s="47">
        <v>5</v>
      </c>
      <c r="F19" s="7">
        <f t="shared" si="0"/>
        <v>405</v>
      </c>
      <c r="G19" s="3">
        <f t="shared" si="5"/>
        <v>1631.5</v>
      </c>
      <c r="H19" s="20" t="s">
        <v>22</v>
      </c>
      <c r="I19" s="45">
        <v>108</v>
      </c>
      <c r="J19" s="45">
        <v>322</v>
      </c>
      <c r="K19" s="45">
        <v>17</v>
      </c>
      <c r="L19" s="45">
        <v>6</v>
      </c>
      <c r="M19" s="6">
        <f t="shared" si="1"/>
        <v>425</v>
      </c>
      <c r="N19" s="2">
        <f>M16+M17+M18+M19</f>
        <v>1425.5</v>
      </c>
      <c r="O19" s="19" t="s">
        <v>16</v>
      </c>
      <c r="P19" s="46">
        <v>218</v>
      </c>
      <c r="Q19" s="46">
        <v>262</v>
      </c>
      <c r="R19" s="46">
        <v>15</v>
      </c>
      <c r="S19" s="46">
        <v>2</v>
      </c>
      <c r="T19" s="6">
        <f t="shared" si="2"/>
        <v>406</v>
      </c>
      <c r="U19" s="2">
        <f t="shared" si="4"/>
        <v>1706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75</v>
      </c>
      <c r="C20" s="45">
        <v>276</v>
      </c>
      <c r="D20" s="45">
        <v>17</v>
      </c>
      <c r="E20" s="45">
        <v>6</v>
      </c>
      <c r="F20" s="8">
        <f t="shared" si="0"/>
        <v>362.5</v>
      </c>
      <c r="G20" s="35"/>
      <c r="H20" s="19" t="s">
        <v>24</v>
      </c>
      <c r="I20" s="46">
        <v>76</v>
      </c>
      <c r="J20" s="46">
        <v>291</v>
      </c>
      <c r="K20" s="46">
        <v>17</v>
      </c>
      <c r="L20" s="46">
        <v>5</v>
      </c>
      <c r="M20" s="8">
        <f t="shared" si="1"/>
        <v>375.5</v>
      </c>
      <c r="N20" s="2">
        <f>M17+M18+M19+M20</f>
        <v>1480</v>
      </c>
      <c r="O20" s="19" t="s">
        <v>45</v>
      </c>
      <c r="P20" s="45">
        <v>173</v>
      </c>
      <c r="Q20" s="45">
        <v>264</v>
      </c>
      <c r="R20" s="45">
        <v>20</v>
      </c>
      <c r="S20" s="45">
        <v>4</v>
      </c>
      <c r="T20" s="8">
        <f t="shared" si="2"/>
        <v>400.5</v>
      </c>
      <c r="U20" s="2">
        <f t="shared" si="4"/>
        <v>1637.5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99</v>
      </c>
      <c r="C21" s="46">
        <v>288</v>
      </c>
      <c r="D21" s="46">
        <v>19</v>
      </c>
      <c r="E21" s="46">
        <v>4</v>
      </c>
      <c r="F21" s="6">
        <f t="shared" si="0"/>
        <v>385.5</v>
      </c>
      <c r="G21" s="36"/>
      <c r="H21" s="20" t="s">
        <v>25</v>
      </c>
      <c r="I21" s="46">
        <v>96</v>
      </c>
      <c r="J21" s="46">
        <v>313</v>
      </c>
      <c r="K21" s="46">
        <v>15</v>
      </c>
      <c r="L21" s="46">
        <v>4</v>
      </c>
      <c r="M21" s="6">
        <f t="shared" si="1"/>
        <v>401</v>
      </c>
      <c r="N21" s="2">
        <f>M18+M19+M20+M21</f>
        <v>1568</v>
      </c>
      <c r="O21" s="21" t="s">
        <v>46</v>
      </c>
      <c r="P21" s="47">
        <v>152</v>
      </c>
      <c r="Q21" s="47">
        <v>256</v>
      </c>
      <c r="R21" s="47">
        <v>18</v>
      </c>
      <c r="S21" s="47">
        <v>2</v>
      </c>
      <c r="T21" s="7">
        <f t="shared" si="2"/>
        <v>373</v>
      </c>
      <c r="U21" s="3">
        <f t="shared" si="4"/>
        <v>1617.5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84</v>
      </c>
      <c r="C22" s="46">
        <v>302</v>
      </c>
      <c r="D22" s="46">
        <v>20</v>
      </c>
      <c r="E22" s="46">
        <v>7</v>
      </c>
      <c r="F22" s="6">
        <f t="shared" si="0"/>
        <v>401.5</v>
      </c>
      <c r="G22" s="2"/>
      <c r="H22" s="21" t="s">
        <v>26</v>
      </c>
      <c r="I22" s="47">
        <v>99</v>
      </c>
      <c r="J22" s="47">
        <v>301</v>
      </c>
      <c r="K22" s="47">
        <v>17</v>
      </c>
      <c r="L22" s="47">
        <v>9</v>
      </c>
      <c r="M22" s="6">
        <f t="shared" si="1"/>
        <v>407</v>
      </c>
      <c r="N22" s="3">
        <f>M19+M20+M21+M22</f>
        <v>1608.5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1738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1608.5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1742.5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61 X CARRERA 44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1160</v>
      </c>
      <c r="M6" s="146"/>
      <c r="N6" s="146"/>
      <c r="O6" s="12"/>
      <c r="P6" s="135" t="s">
        <v>58</v>
      </c>
      <c r="Q6" s="135"/>
      <c r="R6" s="135"/>
      <c r="S6" s="162">
        <f>'G-1'!S6:U6</f>
        <v>42779</v>
      </c>
      <c r="T6" s="162"/>
      <c r="U6" s="162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'G-1'!B10+'G-2'!B10+'G-3'!B10</f>
        <v>162</v>
      </c>
      <c r="C10" s="46">
        <f>'G-1'!C10+'G-2'!C10+'G-3'!C10</f>
        <v>416</v>
      </c>
      <c r="D10" s="46">
        <f>'G-1'!D10+'G-2'!D10+'G-3'!D10</f>
        <v>20</v>
      </c>
      <c r="E10" s="46">
        <f>'G-1'!E10+'G-2'!E10+'G-3'!E10</f>
        <v>6</v>
      </c>
      <c r="F10" s="6">
        <f t="shared" ref="F10:F22" si="0">B10*0.5+C10*1+D10*2+E10*2.5</f>
        <v>552</v>
      </c>
      <c r="G10" s="2"/>
      <c r="H10" s="19" t="s">
        <v>4</v>
      </c>
      <c r="I10" s="46">
        <f>'G-1'!I10+'G-2'!I10+'G-3'!I10</f>
        <v>123</v>
      </c>
      <c r="J10" s="46">
        <f>'G-1'!J10+'G-2'!J10+'G-3'!J10</f>
        <v>334</v>
      </c>
      <c r="K10" s="46">
        <f>'G-1'!K10+'G-2'!K10+'G-3'!K10</f>
        <v>19</v>
      </c>
      <c r="L10" s="46">
        <f>'G-1'!L10+'G-2'!L10+'G-3'!L10</f>
        <v>9</v>
      </c>
      <c r="M10" s="6">
        <f t="shared" ref="M10:M22" si="1">I10*0.5+J10*1+K10*2+L10*2.5</f>
        <v>456</v>
      </c>
      <c r="N10" s="9">
        <f>F20+F21+F22+M10</f>
        <v>1924.5</v>
      </c>
      <c r="O10" s="19" t="s">
        <v>43</v>
      </c>
      <c r="P10" s="46">
        <f>'G-1'!P10+'G-2'!P10+'G-3'!P10</f>
        <v>120</v>
      </c>
      <c r="Q10" s="46">
        <f>'G-1'!Q10+'G-2'!Q10+'G-3'!Q10</f>
        <v>300</v>
      </c>
      <c r="R10" s="46">
        <f>'G-1'!R10+'G-2'!R10+'G-3'!R10</f>
        <v>16</v>
      </c>
      <c r="S10" s="46">
        <f>'G-1'!S10+'G-2'!S10+'G-3'!S10</f>
        <v>6</v>
      </c>
      <c r="T10" s="6">
        <f t="shared" ref="T10:T21" si="2">P10*0.5+Q10*1+R10*2+S10*2.5</f>
        <v>407</v>
      </c>
      <c r="U10" s="10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182</v>
      </c>
      <c r="C11" s="46">
        <f>'G-1'!C11+'G-2'!C11+'G-3'!C11</f>
        <v>493</v>
      </c>
      <c r="D11" s="46">
        <f>'G-1'!D11+'G-2'!D11+'G-3'!D11</f>
        <v>17</v>
      </c>
      <c r="E11" s="46">
        <f>'G-1'!E11+'G-2'!E11+'G-3'!E11</f>
        <v>6</v>
      </c>
      <c r="F11" s="6">
        <f t="shared" si="0"/>
        <v>633</v>
      </c>
      <c r="G11" s="2"/>
      <c r="H11" s="19" t="s">
        <v>5</v>
      </c>
      <c r="I11" s="46">
        <f>'G-1'!I11+'G-2'!I11+'G-3'!I11</f>
        <v>117</v>
      </c>
      <c r="J11" s="46">
        <f>'G-1'!J11+'G-2'!J11+'G-3'!J11</f>
        <v>341</v>
      </c>
      <c r="K11" s="46">
        <f>'G-1'!K11+'G-2'!K11+'G-3'!K11</f>
        <v>21</v>
      </c>
      <c r="L11" s="46">
        <f>'G-1'!L11+'G-2'!L11+'G-3'!L11</f>
        <v>8</v>
      </c>
      <c r="M11" s="6">
        <f t="shared" si="1"/>
        <v>461.5</v>
      </c>
      <c r="N11" s="9">
        <f>F21+F22+M10+M11</f>
        <v>1911</v>
      </c>
      <c r="O11" s="19" t="s">
        <v>44</v>
      </c>
      <c r="P11" s="46">
        <f>'G-1'!P11+'G-2'!P11+'G-3'!P11</f>
        <v>145</v>
      </c>
      <c r="Q11" s="46">
        <f>'G-1'!Q11+'G-2'!Q11+'G-3'!Q11</f>
        <v>322</v>
      </c>
      <c r="R11" s="46">
        <f>'G-1'!R11+'G-2'!R11+'G-3'!R11</f>
        <v>20</v>
      </c>
      <c r="S11" s="46">
        <f>'G-1'!S11+'G-2'!S11+'G-3'!S11</f>
        <v>6</v>
      </c>
      <c r="T11" s="6">
        <f t="shared" si="2"/>
        <v>449.5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197</v>
      </c>
      <c r="C12" s="46">
        <f>'G-1'!C12+'G-2'!C12+'G-3'!C12</f>
        <v>458</v>
      </c>
      <c r="D12" s="46">
        <f>'G-1'!D12+'G-2'!D12+'G-3'!D12</f>
        <v>23</v>
      </c>
      <c r="E12" s="46">
        <f>'G-1'!E12+'G-2'!E12+'G-3'!E12</f>
        <v>4</v>
      </c>
      <c r="F12" s="6">
        <f t="shared" si="0"/>
        <v>612.5</v>
      </c>
      <c r="G12" s="2"/>
      <c r="H12" s="19" t="s">
        <v>6</v>
      </c>
      <c r="I12" s="46">
        <f>'G-1'!I12+'G-2'!I12+'G-3'!I12</f>
        <v>140</v>
      </c>
      <c r="J12" s="46">
        <f>'G-1'!J12+'G-2'!J12+'G-3'!J12</f>
        <v>317</v>
      </c>
      <c r="K12" s="46">
        <f>'G-1'!K12+'G-2'!K12+'G-3'!K12</f>
        <v>16</v>
      </c>
      <c r="L12" s="46">
        <f>'G-1'!L12+'G-2'!L12+'G-3'!L12</f>
        <v>7</v>
      </c>
      <c r="M12" s="6">
        <f t="shared" si="1"/>
        <v>436.5</v>
      </c>
      <c r="N12" s="2">
        <f>F22+M10+M11+M12</f>
        <v>1863.5</v>
      </c>
      <c r="O12" s="19" t="s">
        <v>32</v>
      </c>
      <c r="P12" s="46">
        <f>'G-1'!P12+'G-2'!P12+'G-3'!P12</f>
        <v>154</v>
      </c>
      <c r="Q12" s="46">
        <f>'G-1'!Q12+'G-2'!Q12+'G-3'!Q12</f>
        <v>351</v>
      </c>
      <c r="R12" s="46">
        <f>'G-1'!R12+'G-2'!R12+'G-3'!R12</f>
        <v>26</v>
      </c>
      <c r="S12" s="46">
        <f>'G-1'!S12+'G-2'!S12+'G-3'!S12</f>
        <v>7</v>
      </c>
      <c r="T12" s="6">
        <f t="shared" si="2"/>
        <v>497.5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119</v>
      </c>
      <c r="C13" s="46">
        <f>'G-1'!C13+'G-2'!C13+'G-3'!C13</f>
        <v>467</v>
      </c>
      <c r="D13" s="46">
        <f>'G-1'!D13+'G-2'!D13+'G-3'!D13</f>
        <v>19</v>
      </c>
      <c r="E13" s="46">
        <f>'G-1'!E13+'G-2'!E13+'G-3'!E13</f>
        <v>6</v>
      </c>
      <c r="F13" s="6">
        <f t="shared" si="0"/>
        <v>579.5</v>
      </c>
      <c r="G13" s="2">
        <f t="shared" ref="G13:G19" si="3">F10+F11+F12+F13</f>
        <v>2377</v>
      </c>
      <c r="H13" s="19" t="s">
        <v>7</v>
      </c>
      <c r="I13" s="46">
        <f>'G-1'!I13+'G-2'!I13+'G-3'!I13</f>
        <v>109</v>
      </c>
      <c r="J13" s="46">
        <f>'G-1'!J13+'G-2'!J13+'G-3'!J13</f>
        <v>321</v>
      </c>
      <c r="K13" s="46">
        <f>'G-1'!K13+'G-2'!K13+'G-3'!K13</f>
        <v>13</v>
      </c>
      <c r="L13" s="46">
        <f>'G-1'!L13+'G-2'!L13+'G-3'!L13</f>
        <v>8</v>
      </c>
      <c r="M13" s="6">
        <f t="shared" si="1"/>
        <v>421.5</v>
      </c>
      <c r="N13" s="2">
        <f t="shared" ref="N13:N18" si="4">M10+M11+M12+M13</f>
        <v>1775.5</v>
      </c>
      <c r="O13" s="19" t="s">
        <v>33</v>
      </c>
      <c r="P13" s="46">
        <f>'G-1'!P13+'G-2'!P13+'G-3'!P13</f>
        <v>145</v>
      </c>
      <c r="Q13" s="46">
        <f>'G-1'!Q13+'G-2'!Q13+'G-3'!Q13</f>
        <v>386</v>
      </c>
      <c r="R13" s="46">
        <f>'G-1'!R13+'G-2'!R13+'G-3'!R13</f>
        <v>18</v>
      </c>
      <c r="S13" s="46">
        <f>'G-1'!S13+'G-2'!S13+'G-3'!S13</f>
        <v>5</v>
      </c>
      <c r="T13" s="6">
        <f t="shared" si="2"/>
        <v>507</v>
      </c>
      <c r="U13" s="2">
        <f t="shared" ref="U13:U21" si="5">T10+T11+T12+T13</f>
        <v>1861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'G-1'!B14+'G-2'!B14+'G-3'!B14</f>
        <v>129</v>
      </c>
      <c r="C14" s="46">
        <f>'G-1'!C14+'G-2'!C14+'G-3'!C14</f>
        <v>452</v>
      </c>
      <c r="D14" s="46">
        <f>'G-1'!D14+'G-2'!D14+'G-3'!D14</f>
        <v>15</v>
      </c>
      <c r="E14" s="46">
        <f>'G-1'!E14+'G-2'!E14+'G-3'!E14</f>
        <v>5</v>
      </c>
      <c r="F14" s="6">
        <f t="shared" si="0"/>
        <v>559</v>
      </c>
      <c r="G14" s="2">
        <f t="shared" si="3"/>
        <v>2384</v>
      </c>
      <c r="H14" s="19" t="s">
        <v>9</v>
      </c>
      <c r="I14" s="46">
        <f>'G-1'!I14+'G-2'!I14+'G-3'!I14</f>
        <v>87</v>
      </c>
      <c r="J14" s="46">
        <f>'G-1'!J14+'G-2'!J14+'G-3'!J14</f>
        <v>268</v>
      </c>
      <c r="K14" s="46">
        <f>'G-1'!K14+'G-2'!K14+'G-3'!K14</f>
        <v>11</v>
      </c>
      <c r="L14" s="46">
        <f>'G-1'!L14+'G-2'!L14+'G-3'!L14</f>
        <v>4</v>
      </c>
      <c r="M14" s="6">
        <f t="shared" si="1"/>
        <v>343.5</v>
      </c>
      <c r="N14" s="2">
        <f t="shared" si="4"/>
        <v>1663</v>
      </c>
      <c r="O14" s="19" t="s">
        <v>29</v>
      </c>
      <c r="P14" s="46">
        <f>'G-1'!P14+'G-2'!P14+'G-3'!P14</f>
        <v>161</v>
      </c>
      <c r="Q14" s="46">
        <f>'G-1'!Q14+'G-2'!Q14+'G-3'!Q14</f>
        <v>356</v>
      </c>
      <c r="R14" s="46">
        <f>'G-1'!R14+'G-2'!R14+'G-3'!R14</f>
        <v>19</v>
      </c>
      <c r="S14" s="46">
        <f>'G-1'!S14+'G-2'!S14+'G-3'!S14</f>
        <v>5</v>
      </c>
      <c r="T14" s="6">
        <f t="shared" si="2"/>
        <v>487</v>
      </c>
      <c r="U14" s="2">
        <f t="shared" si="5"/>
        <v>1941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'G-1'!B15+'G-2'!B15+'G-3'!B15</f>
        <v>111</v>
      </c>
      <c r="C15" s="46">
        <f>'G-1'!C15+'G-2'!C15+'G-3'!C15</f>
        <v>416</v>
      </c>
      <c r="D15" s="46">
        <f>'G-1'!D15+'G-2'!D15+'G-3'!D15</f>
        <v>28</v>
      </c>
      <c r="E15" s="46">
        <f>'G-1'!E15+'G-2'!E15+'G-3'!E15</f>
        <v>11</v>
      </c>
      <c r="F15" s="6">
        <f t="shared" si="0"/>
        <v>555</v>
      </c>
      <c r="G15" s="2">
        <f t="shared" si="3"/>
        <v>2306</v>
      </c>
      <c r="H15" s="19" t="s">
        <v>12</v>
      </c>
      <c r="I15" s="46">
        <f>'G-1'!I15+'G-2'!I15+'G-3'!I15</f>
        <v>126</v>
      </c>
      <c r="J15" s="46">
        <f>'G-1'!J15+'G-2'!J15+'G-3'!J15</f>
        <v>326</v>
      </c>
      <c r="K15" s="46">
        <f>'G-1'!K15+'G-2'!K15+'G-3'!K15</f>
        <v>14</v>
      </c>
      <c r="L15" s="46">
        <f>'G-1'!L15+'G-2'!L15+'G-3'!L15</f>
        <v>7</v>
      </c>
      <c r="M15" s="6">
        <f t="shared" si="1"/>
        <v>434.5</v>
      </c>
      <c r="N15" s="2">
        <f t="shared" si="4"/>
        <v>1636</v>
      </c>
      <c r="O15" s="18" t="s">
        <v>30</v>
      </c>
      <c r="P15" s="46">
        <f>'G-1'!P15+'G-2'!P15+'G-3'!P15</f>
        <v>192</v>
      </c>
      <c r="Q15" s="46">
        <f>'G-1'!Q15+'G-2'!Q15+'G-3'!Q15</f>
        <v>407</v>
      </c>
      <c r="R15" s="46">
        <f>'G-1'!R15+'G-2'!R15+'G-3'!R15</f>
        <v>22</v>
      </c>
      <c r="S15" s="46">
        <f>'G-1'!S15+'G-2'!S15+'G-3'!S15</f>
        <v>11</v>
      </c>
      <c r="T15" s="6">
        <f t="shared" si="2"/>
        <v>574.5</v>
      </c>
      <c r="U15" s="2">
        <f t="shared" si="5"/>
        <v>2066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'G-1'!B16+'G-2'!B16+'G-3'!B16</f>
        <v>134</v>
      </c>
      <c r="C16" s="46">
        <f>'G-1'!C16+'G-2'!C16+'G-3'!C16</f>
        <v>409</v>
      </c>
      <c r="D16" s="46">
        <f>'G-1'!D16+'G-2'!D16+'G-3'!D16</f>
        <v>23</v>
      </c>
      <c r="E16" s="46">
        <f>'G-1'!E16+'G-2'!E16+'G-3'!E16</f>
        <v>9</v>
      </c>
      <c r="F16" s="6">
        <f t="shared" si="0"/>
        <v>544.5</v>
      </c>
      <c r="G16" s="2">
        <f t="shared" si="3"/>
        <v>2238</v>
      </c>
      <c r="H16" s="19" t="s">
        <v>15</v>
      </c>
      <c r="I16" s="46">
        <f>'G-1'!I16+'G-2'!I16+'G-3'!I16</f>
        <v>102</v>
      </c>
      <c r="J16" s="46">
        <f>'G-1'!J16+'G-2'!J16+'G-3'!J16</f>
        <v>341</v>
      </c>
      <c r="K16" s="46">
        <f>'G-1'!K16+'G-2'!K16+'G-3'!K16</f>
        <v>18</v>
      </c>
      <c r="L16" s="46">
        <f>'G-1'!L16+'G-2'!L16+'G-3'!L16</f>
        <v>5</v>
      </c>
      <c r="M16" s="6">
        <f t="shared" si="1"/>
        <v>440.5</v>
      </c>
      <c r="N16" s="2">
        <f t="shared" si="4"/>
        <v>1640</v>
      </c>
      <c r="O16" s="19" t="s">
        <v>8</v>
      </c>
      <c r="P16" s="46">
        <f>'G-1'!P16+'G-2'!P16+'G-3'!P16</f>
        <v>201</v>
      </c>
      <c r="Q16" s="46">
        <f>'G-1'!Q16+'G-2'!Q16+'G-3'!Q16</f>
        <v>446</v>
      </c>
      <c r="R16" s="46">
        <f>'G-1'!R16+'G-2'!R16+'G-3'!R16</f>
        <v>22</v>
      </c>
      <c r="S16" s="46">
        <f>'G-1'!S16+'G-2'!S16+'G-3'!S16</f>
        <v>10</v>
      </c>
      <c r="T16" s="6">
        <f t="shared" si="2"/>
        <v>615.5</v>
      </c>
      <c r="U16" s="2">
        <f t="shared" si="5"/>
        <v>2184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'G-1'!B17+'G-2'!B17+'G-3'!B17</f>
        <v>134</v>
      </c>
      <c r="C17" s="46">
        <f>'G-1'!C17+'G-2'!C17+'G-3'!C17</f>
        <v>387</v>
      </c>
      <c r="D17" s="46">
        <f>'G-1'!D17+'G-2'!D17+'G-3'!D17</f>
        <v>27</v>
      </c>
      <c r="E17" s="46">
        <f>'G-1'!E17+'G-2'!E17+'G-3'!E17</f>
        <v>6</v>
      </c>
      <c r="F17" s="6">
        <f t="shared" si="0"/>
        <v>523</v>
      </c>
      <c r="G17" s="2">
        <f t="shared" si="3"/>
        <v>2181.5</v>
      </c>
      <c r="H17" s="19" t="s">
        <v>18</v>
      </c>
      <c r="I17" s="46">
        <f>'G-1'!I17+'G-2'!I17+'G-3'!I17</f>
        <v>122</v>
      </c>
      <c r="J17" s="46">
        <f>'G-1'!J17+'G-2'!J17+'G-3'!J17</f>
        <v>308</v>
      </c>
      <c r="K17" s="46">
        <f>'G-1'!K17+'G-2'!K17+'G-3'!K17</f>
        <v>19</v>
      </c>
      <c r="L17" s="46">
        <f>'G-1'!L17+'G-2'!L17+'G-3'!L17</f>
        <v>5</v>
      </c>
      <c r="M17" s="6">
        <f t="shared" si="1"/>
        <v>419.5</v>
      </c>
      <c r="N17" s="2">
        <f t="shared" si="4"/>
        <v>1638</v>
      </c>
      <c r="O17" s="19" t="s">
        <v>10</v>
      </c>
      <c r="P17" s="46">
        <f>'G-1'!P17+'G-2'!P17+'G-3'!P17</f>
        <v>186</v>
      </c>
      <c r="Q17" s="46">
        <f>'G-1'!Q17+'G-2'!Q17+'G-3'!Q17</f>
        <v>404</v>
      </c>
      <c r="R17" s="46">
        <f>'G-1'!R17+'G-2'!R17+'G-3'!R17</f>
        <v>15</v>
      </c>
      <c r="S17" s="46">
        <f>'G-1'!S17+'G-2'!S17+'G-3'!S17</f>
        <v>9</v>
      </c>
      <c r="T17" s="6">
        <f t="shared" si="2"/>
        <v>549.5</v>
      </c>
      <c r="U17" s="2">
        <f t="shared" si="5"/>
        <v>2226.5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'G-1'!B18+'G-2'!B18+'G-3'!B18</f>
        <v>120</v>
      </c>
      <c r="C18" s="46">
        <f>'G-1'!C18+'G-2'!C18+'G-3'!C18</f>
        <v>397</v>
      </c>
      <c r="D18" s="46">
        <f>'G-1'!D18+'G-2'!D18+'G-3'!D18</f>
        <v>21</v>
      </c>
      <c r="E18" s="46">
        <f>'G-1'!E18+'G-2'!E18+'G-3'!E18</f>
        <v>7</v>
      </c>
      <c r="F18" s="6">
        <f t="shared" si="0"/>
        <v>516.5</v>
      </c>
      <c r="G18" s="2">
        <f t="shared" si="3"/>
        <v>2139</v>
      </c>
      <c r="H18" s="19" t="s">
        <v>20</v>
      </c>
      <c r="I18" s="46">
        <f>'G-1'!I18+'G-2'!I18+'G-3'!I18</f>
        <v>126</v>
      </c>
      <c r="J18" s="46">
        <f>'G-1'!J18+'G-2'!J18+'G-3'!J18</f>
        <v>349</v>
      </c>
      <c r="K18" s="46">
        <f>'G-1'!K18+'G-2'!K18+'G-3'!K18</f>
        <v>23</v>
      </c>
      <c r="L18" s="46">
        <f>'G-1'!L18+'G-2'!L18+'G-3'!L18</f>
        <v>9</v>
      </c>
      <c r="M18" s="6">
        <f t="shared" si="1"/>
        <v>480.5</v>
      </c>
      <c r="N18" s="2">
        <f t="shared" si="4"/>
        <v>1775</v>
      </c>
      <c r="O18" s="19" t="s">
        <v>13</v>
      </c>
      <c r="P18" s="46">
        <f>'G-1'!P18+'G-2'!P18+'G-3'!P18</f>
        <v>188</v>
      </c>
      <c r="Q18" s="46">
        <f>'G-1'!Q18+'G-2'!Q18+'G-3'!Q18</f>
        <v>401</v>
      </c>
      <c r="R18" s="46">
        <f>'G-1'!R18+'G-2'!R18+'G-3'!R18</f>
        <v>24</v>
      </c>
      <c r="S18" s="46">
        <f>'G-1'!S18+'G-2'!S18+'G-3'!S18</f>
        <v>8</v>
      </c>
      <c r="T18" s="6">
        <f t="shared" si="2"/>
        <v>563</v>
      </c>
      <c r="U18" s="2">
        <f t="shared" si="5"/>
        <v>2302.5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'G-1'!B19+'G-2'!B19+'G-3'!B19</f>
        <v>132</v>
      </c>
      <c r="C19" s="47">
        <f>'G-1'!C19+'G-2'!C19+'G-3'!C19</f>
        <v>397</v>
      </c>
      <c r="D19" s="47">
        <f>'G-1'!D19+'G-2'!D19+'G-3'!D19</f>
        <v>21</v>
      </c>
      <c r="E19" s="47">
        <f>'G-1'!E19+'G-2'!E19+'G-3'!E19</f>
        <v>7</v>
      </c>
      <c r="F19" s="7">
        <f t="shared" si="0"/>
        <v>522.5</v>
      </c>
      <c r="G19" s="3">
        <f t="shared" si="3"/>
        <v>2106.5</v>
      </c>
      <c r="H19" s="20" t="s">
        <v>22</v>
      </c>
      <c r="I19" s="46">
        <f>'G-1'!I19+'G-2'!I19+'G-3'!I19</f>
        <v>147</v>
      </c>
      <c r="J19" s="46">
        <f>'G-1'!J19+'G-2'!J19+'G-3'!J19</f>
        <v>435</v>
      </c>
      <c r="K19" s="46">
        <f>'G-1'!K19+'G-2'!K19+'G-3'!K19</f>
        <v>17</v>
      </c>
      <c r="L19" s="46">
        <f>'G-1'!L19+'G-2'!L19+'G-3'!L19</f>
        <v>8</v>
      </c>
      <c r="M19" s="6">
        <f t="shared" si="1"/>
        <v>562.5</v>
      </c>
      <c r="N19" s="2">
        <f>M16+M17+M18+M19</f>
        <v>1903</v>
      </c>
      <c r="O19" s="19" t="s">
        <v>16</v>
      </c>
      <c r="P19" s="46">
        <f>'G-1'!P19+'G-2'!P19+'G-3'!P19</f>
        <v>261</v>
      </c>
      <c r="Q19" s="46">
        <f>'G-1'!Q19+'G-2'!Q19+'G-3'!Q19</f>
        <v>372</v>
      </c>
      <c r="R19" s="46">
        <f>'G-1'!R19+'G-2'!R19+'G-3'!R19</f>
        <v>16</v>
      </c>
      <c r="S19" s="46">
        <f>'G-1'!S19+'G-2'!S19+'G-3'!S19</f>
        <v>4</v>
      </c>
      <c r="T19" s="6">
        <f t="shared" si="2"/>
        <v>544.5</v>
      </c>
      <c r="U19" s="2">
        <f t="shared" si="5"/>
        <v>2272.5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'G-1'!B20+'G-2'!B20+'G-3'!B20</f>
        <v>110</v>
      </c>
      <c r="C20" s="45">
        <f>'G-1'!C20+'G-2'!C20+'G-3'!C20</f>
        <v>366</v>
      </c>
      <c r="D20" s="45">
        <f>'G-1'!D20+'G-2'!D20+'G-3'!D20</f>
        <v>17</v>
      </c>
      <c r="E20" s="45">
        <f>'G-1'!E20+'G-2'!E20+'G-3'!E20</f>
        <v>8</v>
      </c>
      <c r="F20" s="8">
        <f t="shared" si="0"/>
        <v>475</v>
      </c>
      <c r="G20" s="35"/>
      <c r="H20" s="19" t="s">
        <v>24</v>
      </c>
      <c r="I20" s="46">
        <f>'G-1'!I20+'G-2'!I20+'G-3'!I20</f>
        <v>105</v>
      </c>
      <c r="J20" s="46">
        <f>'G-1'!J20+'G-2'!J20+'G-3'!J20</f>
        <v>405</v>
      </c>
      <c r="K20" s="46">
        <f>'G-1'!K20+'G-2'!K20+'G-3'!K20</f>
        <v>17</v>
      </c>
      <c r="L20" s="46">
        <f>'G-1'!L20+'G-2'!L20+'G-3'!L20</f>
        <v>7</v>
      </c>
      <c r="M20" s="8">
        <f t="shared" si="1"/>
        <v>509</v>
      </c>
      <c r="N20" s="2">
        <f>M17+M18+M19+M20</f>
        <v>1971.5</v>
      </c>
      <c r="O20" s="19" t="s">
        <v>45</v>
      </c>
      <c r="P20" s="46">
        <f>'G-1'!P20+'G-2'!P20+'G-3'!P20</f>
        <v>219</v>
      </c>
      <c r="Q20" s="46">
        <f>'G-1'!Q20+'G-2'!Q20+'G-3'!Q20</f>
        <v>381</v>
      </c>
      <c r="R20" s="46">
        <f>'G-1'!R20+'G-2'!R20+'G-3'!R20</f>
        <v>20</v>
      </c>
      <c r="S20" s="46">
        <f>'G-1'!S20+'G-2'!S20+'G-3'!S20</f>
        <v>6</v>
      </c>
      <c r="T20" s="8">
        <f t="shared" si="2"/>
        <v>545.5</v>
      </c>
      <c r="U20" s="2">
        <f t="shared" si="5"/>
        <v>2202.5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'G-1'!B21+'G-2'!B21+'G-3'!B21</f>
        <v>127</v>
      </c>
      <c r="C21" s="45">
        <f>'G-1'!C21+'G-2'!C21+'G-3'!C21</f>
        <v>370</v>
      </c>
      <c r="D21" s="45">
        <f>'G-1'!D21+'G-2'!D21+'G-3'!D21</f>
        <v>19</v>
      </c>
      <c r="E21" s="45">
        <f>'G-1'!E21+'G-2'!E21+'G-3'!E21</f>
        <v>5</v>
      </c>
      <c r="F21" s="6">
        <f t="shared" si="0"/>
        <v>484</v>
      </c>
      <c r="G21" s="36"/>
      <c r="H21" s="20" t="s">
        <v>25</v>
      </c>
      <c r="I21" s="46">
        <f>'G-1'!I21+'G-2'!I21+'G-3'!I21</f>
        <v>141</v>
      </c>
      <c r="J21" s="46">
        <f>'G-1'!J21+'G-2'!J21+'G-3'!J21</f>
        <v>411</v>
      </c>
      <c r="K21" s="46">
        <f>'G-1'!K21+'G-2'!K21+'G-3'!K21</f>
        <v>15</v>
      </c>
      <c r="L21" s="46">
        <f>'G-1'!L21+'G-2'!L21+'G-3'!L21</f>
        <v>5</v>
      </c>
      <c r="M21" s="6">
        <f t="shared" si="1"/>
        <v>524</v>
      </c>
      <c r="N21" s="2">
        <f>M18+M19+M20+M21</f>
        <v>2076</v>
      </c>
      <c r="O21" s="21" t="s">
        <v>46</v>
      </c>
      <c r="P21" s="47">
        <f>'G-1'!P21+'G-2'!P21+'G-3'!P21</f>
        <v>203</v>
      </c>
      <c r="Q21" s="47">
        <f>'G-1'!Q21+'G-2'!Q21+'G-3'!Q21</f>
        <v>375</v>
      </c>
      <c r="R21" s="47">
        <f>'G-1'!R21+'G-2'!R21+'G-3'!R21</f>
        <v>18</v>
      </c>
      <c r="S21" s="47">
        <f>'G-1'!S21+'G-2'!S21+'G-3'!S21</f>
        <v>3</v>
      </c>
      <c r="T21" s="7">
        <f t="shared" si="2"/>
        <v>520</v>
      </c>
      <c r="U21" s="3">
        <f t="shared" si="5"/>
        <v>2173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'G-1'!B22+'G-2'!B22+'G-3'!B22</f>
        <v>111</v>
      </c>
      <c r="C22" s="45">
        <f>'G-1'!C22+'G-2'!C22+'G-3'!C22</f>
        <v>389</v>
      </c>
      <c r="D22" s="45">
        <f>'G-1'!D22+'G-2'!D22+'G-3'!D22</f>
        <v>20</v>
      </c>
      <c r="E22" s="45">
        <f>'G-1'!E22+'G-2'!E22+'G-3'!E22</f>
        <v>10</v>
      </c>
      <c r="F22" s="6">
        <f t="shared" si="0"/>
        <v>509.5</v>
      </c>
      <c r="G22" s="2"/>
      <c r="H22" s="21" t="s">
        <v>26</v>
      </c>
      <c r="I22" s="46">
        <f>'G-1'!I22+'G-2'!I22+'G-3'!I22</f>
        <v>128</v>
      </c>
      <c r="J22" s="46">
        <f>'G-1'!J22+'G-2'!J22+'G-3'!J22</f>
        <v>392</v>
      </c>
      <c r="K22" s="46">
        <f>'G-1'!K22+'G-2'!K22+'G-3'!K22</f>
        <v>17</v>
      </c>
      <c r="L22" s="46">
        <f>'G-1'!L22+'G-2'!L22+'G-3'!L22</f>
        <v>9</v>
      </c>
      <c r="M22" s="6">
        <f t="shared" si="1"/>
        <v>512.5</v>
      </c>
      <c r="N22" s="3">
        <f>M19+M20+M21+M22</f>
        <v>2108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2384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2108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2302.5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7" workbookViewId="0">
      <selection activeCell="F37" sqref="F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3" ht="18.75" x14ac:dyDescent="0.2">
      <c r="A2" s="180" t="s">
        <v>111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3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3" x14ac:dyDescent="0.2">
      <c r="A4" s="181" t="s">
        <v>112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3" x14ac:dyDescent="0.2">
      <c r="A5" s="135" t="s">
        <v>56</v>
      </c>
      <c r="B5" s="135"/>
      <c r="C5" s="183" t="str">
        <f>'G-1'!D5</f>
        <v>CALLE 61 X CARRERA 44</v>
      </c>
      <c r="D5" s="183"/>
      <c r="E5" s="183"/>
      <c r="F5" s="78"/>
      <c r="G5" s="79"/>
      <c r="H5" s="70" t="s">
        <v>53</v>
      </c>
      <c r="I5" s="184">
        <f>'G-1'!L5</f>
        <v>1160</v>
      </c>
      <c r="J5" s="184"/>
    </row>
    <row r="6" spans="1:13" x14ac:dyDescent="0.2">
      <c r="A6" s="135" t="s">
        <v>113</v>
      </c>
      <c r="B6" s="135"/>
      <c r="C6" s="169" t="s">
        <v>147</v>
      </c>
      <c r="D6" s="169"/>
      <c r="E6" s="169"/>
      <c r="F6" s="78"/>
      <c r="G6" s="79"/>
      <c r="H6" s="70" t="s">
        <v>58</v>
      </c>
      <c r="I6" s="170">
        <f>'G-1'!S6</f>
        <v>42779</v>
      </c>
      <c r="J6" s="170"/>
    </row>
    <row r="7" spans="1:13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3" x14ac:dyDescent="0.2">
      <c r="A8" s="172" t="s">
        <v>114</v>
      </c>
      <c r="B8" s="174" t="s">
        <v>115</v>
      </c>
      <c r="C8" s="172" t="s">
        <v>116</v>
      </c>
      <c r="D8" s="174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6" t="s">
        <v>122</v>
      </c>
      <c r="J8" s="178" t="s">
        <v>123</v>
      </c>
    </row>
    <row r="9" spans="1:13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3" x14ac:dyDescent="0.2">
      <c r="A10" s="163" t="s">
        <v>124</v>
      </c>
      <c r="B10" s="166">
        <v>1</v>
      </c>
      <c r="C10" s="89"/>
      <c r="D10" s="90" t="s">
        <v>125</v>
      </c>
      <c r="E10" s="50">
        <v>0</v>
      </c>
      <c r="F10" s="50">
        <v>3</v>
      </c>
      <c r="G10" s="50">
        <v>0</v>
      </c>
      <c r="H10" s="50">
        <v>1</v>
      </c>
      <c r="I10" s="50">
        <f>E10*0.5+F10+G10*2+H10*2.5</f>
        <v>5.5</v>
      </c>
      <c r="J10" s="91">
        <f>IF(I10=0,"0,00",I10/SUM(I10:I12)*100)</f>
        <v>11.702127659574469</v>
      </c>
    </row>
    <row r="11" spans="1:13" x14ac:dyDescent="0.2">
      <c r="A11" s="164"/>
      <c r="B11" s="167"/>
      <c r="C11" s="89" t="s">
        <v>126</v>
      </c>
      <c r="D11" s="92" t="s">
        <v>127</v>
      </c>
      <c r="E11" s="93">
        <v>7</v>
      </c>
      <c r="F11" s="93">
        <v>38</v>
      </c>
      <c r="G11" s="93">
        <v>0</v>
      </c>
      <c r="H11" s="93">
        <v>0</v>
      </c>
      <c r="I11" s="93">
        <f t="shared" ref="I11:I45" si="0">E11*0.5+F11+G11*2+H11*2.5</f>
        <v>41.5</v>
      </c>
      <c r="J11" s="94">
        <f>IF(I11=0,"0,00",I11/SUM(I10:I12)*100)</f>
        <v>88.297872340425528</v>
      </c>
    </row>
    <row r="12" spans="1:13" x14ac:dyDescent="0.2">
      <c r="A12" s="164"/>
      <c r="B12" s="167"/>
      <c r="C12" s="95" t="s">
        <v>135</v>
      </c>
      <c r="D12" s="96" t="s">
        <v>128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3" x14ac:dyDescent="0.2">
      <c r="A13" s="164"/>
      <c r="B13" s="167"/>
      <c r="C13" s="99"/>
      <c r="D13" s="90" t="s">
        <v>125</v>
      </c>
      <c r="E13" s="50">
        <v>3</v>
      </c>
      <c r="F13" s="50">
        <v>10</v>
      </c>
      <c r="G13" s="50">
        <v>0</v>
      </c>
      <c r="H13" s="50">
        <v>0</v>
      </c>
      <c r="I13" s="50">
        <f t="shared" si="0"/>
        <v>11.5</v>
      </c>
      <c r="J13" s="91">
        <f>IF(I13=0,"0,00",I13/SUM(I13:I15)*100)</f>
        <v>24.210526315789473</v>
      </c>
      <c r="M13" s="132"/>
    </row>
    <row r="14" spans="1:13" x14ac:dyDescent="0.2">
      <c r="A14" s="164"/>
      <c r="B14" s="167"/>
      <c r="C14" s="89" t="s">
        <v>129</v>
      </c>
      <c r="D14" s="92" t="s">
        <v>127</v>
      </c>
      <c r="E14" s="93">
        <v>4</v>
      </c>
      <c r="F14" s="93">
        <v>34</v>
      </c>
      <c r="G14" s="93">
        <v>0</v>
      </c>
      <c r="H14" s="93">
        <v>0</v>
      </c>
      <c r="I14" s="93">
        <f t="shared" si="0"/>
        <v>36</v>
      </c>
      <c r="J14" s="94">
        <f>IF(I14=0,"0,00",I14/SUM(I13:I15)*100)</f>
        <v>75.789473684210535</v>
      </c>
    </row>
    <row r="15" spans="1:13" x14ac:dyDescent="0.2">
      <c r="A15" s="164"/>
      <c r="B15" s="167"/>
      <c r="C15" s="95" t="s">
        <v>136</v>
      </c>
      <c r="D15" s="96" t="s">
        <v>128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3" x14ac:dyDescent="0.2">
      <c r="A16" s="164"/>
      <c r="B16" s="167"/>
      <c r="C16" s="99"/>
      <c r="D16" s="90" t="s">
        <v>125</v>
      </c>
      <c r="E16" s="50">
        <v>6</v>
      </c>
      <c r="F16" s="50">
        <v>8</v>
      </c>
      <c r="G16" s="50">
        <v>0</v>
      </c>
      <c r="H16" s="50">
        <v>0</v>
      </c>
      <c r="I16" s="50">
        <f t="shared" si="0"/>
        <v>11</v>
      </c>
      <c r="J16" s="91">
        <f>IF(I16=0,"0,00",I16/SUM(I16:I18)*100)</f>
        <v>14.285714285714285</v>
      </c>
    </row>
    <row r="17" spans="1:10" x14ac:dyDescent="0.2">
      <c r="A17" s="164"/>
      <c r="B17" s="167"/>
      <c r="C17" s="89" t="s">
        <v>130</v>
      </c>
      <c r="D17" s="92" t="s">
        <v>127</v>
      </c>
      <c r="E17" s="93">
        <v>24</v>
      </c>
      <c r="F17" s="93">
        <v>52</v>
      </c>
      <c r="G17" s="93">
        <v>1</v>
      </c>
      <c r="H17" s="93">
        <v>0</v>
      </c>
      <c r="I17" s="93">
        <f t="shared" si="0"/>
        <v>66</v>
      </c>
      <c r="J17" s="94">
        <f>IF(I17=0,"0,00",I17/SUM(I16:I18)*100)</f>
        <v>85.714285714285708</v>
      </c>
    </row>
    <row r="18" spans="1:10" x14ac:dyDescent="0.2">
      <c r="A18" s="165"/>
      <c r="B18" s="168"/>
      <c r="C18" s="100" t="s">
        <v>137</v>
      </c>
      <c r="D18" s="96" t="s">
        <v>128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3" t="s">
        <v>131</v>
      </c>
      <c r="B19" s="166">
        <v>1</v>
      </c>
      <c r="C19" s="101"/>
      <c r="D19" s="90" t="s">
        <v>125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126</v>
      </c>
      <c r="D20" s="92" t="s">
        <v>127</v>
      </c>
      <c r="E20" s="93">
        <v>49</v>
      </c>
      <c r="F20" s="93">
        <v>97</v>
      </c>
      <c r="G20" s="93">
        <v>0</v>
      </c>
      <c r="H20" s="93">
        <v>2</v>
      </c>
      <c r="I20" s="93">
        <f t="shared" si="0"/>
        <v>126.5</v>
      </c>
      <c r="J20" s="94">
        <f>IF(I20=0,"0,00",I20/SUM(I19:I21)*100)</f>
        <v>80.57324840764332</v>
      </c>
    </row>
    <row r="21" spans="1:10" x14ac:dyDescent="0.2">
      <c r="A21" s="164"/>
      <c r="B21" s="167"/>
      <c r="C21" s="95" t="s">
        <v>138</v>
      </c>
      <c r="D21" s="96" t="s">
        <v>128</v>
      </c>
      <c r="E21" s="49">
        <v>10</v>
      </c>
      <c r="F21" s="49">
        <v>23</v>
      </c>
      <c r="G21" s="49">
        <v>0</v>
      </c>
      <c r="H21" s="49">
        <v>1</v>
      </c>
      <c r="I21" s="97">
        <f t="shared" si="0"/>
        <v>30.5</v>
      </c>
      <c r="J21" s="98">
        <f>IF(I21=0,"0,00",I21/SUM(I19:I21)*100)</f>
        <v>19.426751592356688</v>
      </c>
    </row>
    <row r="22" spans="1:10" x14ac:dyDescent="0.2">
      <c r="A22" s="164"/>
      <c r="B22" s="167"/>
      <c r="C22" s="99"/>
      <c r="D22" s="90" t="s">
        <v>125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129</v>
      </c>
      <c r="D23" s="92" t="s">
        <v>127</v>
      </c>
      <c r="E23" s="93">
        <v>56</v>
      </c>
      <c r="F23" s="93">
        <v>107</v>
      </c>
      <c r="G23" s="93">
        <v>0</v>
      </c>
      <c r="H23" s="93">
        <v>1</v>
      </c>
      <c r="I23" s="93">
        <f t="shared" si="0"/>
        <v>137.5</v>
      </c>
      <c r="J23" s="94">
        <f>IF(I23=0,"0,00",I23/SUM(I22:I24)*100)</f>
        <v>75.966850828729278</v>
      </c>
    </row>
    <row r="24" spans="1:10" x14ac:dyDescent="0.2">
      <c r="A24" s="164"/>
      <c r="B24" s="167"/>
      <c r="C24" s="95" t="s">
        <v>139</v>
      </c>
      <c r="D24" s="96" t="s">
        <v>128</v>
      </c>
      <c r="E24" s="49">
        <v>11</v>
      </c>
      <c r="F24" s="49">
        <v>38</v>
      </c>
      <c r="G24" s="49">
        <v>0</v>
      </c>
      <c r="H24" s="49">
        <v>0</v>
      </c>
      <c r="I24" s="97">
        <f t="shared" si="0"/>
        <v>43.5</v>
      </c>
      <c r="J24" s="98">
        <f>IF(I24=0,"0,00",I24/SUM(I22:I24)*100)</f>
        <v>24.033149171270718</v>
      </c>
    </row>
    <row r="25" spans="1:10" x14ac:dyDescent="0.2">
      <c r="A25" s="164"/>
      <c r="B25" s="167"/>
      <c r="C25" s="99"/>
      <c r="D25" s="90" t="s">
        <v>125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130</v>
      </c>
      <c r="D26" s="92" t="s">
        <v>127</v>
      </c>
      <c r="E26" s="93">
        <v>65</v>
      </c>
      <c r="F26" s="93">
        <v>146</v>
      </c>
      <c r="G26" s="93">
        <v>0</v>
      </c>
      <c r="H26" s="93">
        <v>1</v>
      </c>
      <c r="I26" s="93">
        <f t="shared" si="0"/>
        <v>181</v>
      </c>
      <c r="J26" s="94">
        <f>IF(I26=0,"0,00",I26/SUM(I25:I27)*100)</f>
        <v>84.382284382284382</v>
      </c>
    </row>
    <row r="27" spans="1:10" x14ac:dyDescent="0.2">
      <c r="A27" s="165"/>
      <c r="B27" s="168"/>
      <c r="C27" s="100" t="s">
        <v>140</v>
      </c>
      <c r="D27" s="96" t="s">
        <v>128</v>
      </c>
      <c r="E27" s="49">
        <v>2</v>
      </c>
      <c r="F27" s="49">
        <v>30</v>
      </c>
      <c r="G27" s="49">
        <v>0</v>
      </c>
      <c r="H27" s="49">
        <v>1</v>
      </c>
      <c r="I27" s="97">
        <f t="shared" si="0"/>
        <v>33.5</v>
      </c>
      <c r="J27" s="98">
        <f>IF(I27=0,"0,00",I27/SUM(I25:I27)*100)</f>
        <v>15.61771561771562</v>
      </c>
    </row>
    <row r="28" spans="1:10" x14ac:dyDescent="0.2">
      <c r="A28" s="163" t="s">
        <v>132</v>
      </c>
      <c r="B28" s="166">
        <v>3</v>
      </c>
      <c r="C28" s="101"/>
      <c r="D28" s="90" t="s">
        <v>125</v>
      </c>
      <c r="E28" s="50">
        <v>4</v>
      </c>
      <c r="F28" s="50">
        <v>7</v>
      </c>
      <c r="G28" s="50">
        <v>0</v>
      </c>
      <c r="H28" s="50">
        <v>0</v>
      </c>
      <c r="I28" s="50">
        <f t="shared" si="0"/>
        <v>9</v>
      </c>
      <c r="J28" s="91">
        <f>IF(I28=0,"0,00",I28/SUM(I28:I30)*100)</f>
        <v>1.0968921389396709</v>
      </c>
    </row>
    <row r="29" spans="1:10" x14ac:dyDescent="0.2">
      <c r="A29" s="164"/>
      <c r="B29" s="167"/>
      <c r="C29" s="89" t="s">
        <v>126</v>
      </c>
      <c r="D29" s="92" t="s">
        <v>127</v>
      </c>
      <c r="E29" s="93">
        <v>176</v>
      </c>
      <c r="F29" s="93">
        <v>514</v>
      </c>
      <c r="G29" s="93">
        <v>43</v>
      </c>
      <c r="H29" s="93">
        <v>23</v>
      </c>
      <c r="I29" s="93">
        <f t="shared" si="0"/>
        <v>745.5</v>
      </c>
      <c r="J29" s="94">
        <f>IF(I29=0,"0,00",I29/SUM(I28:I30)*100)</f>
        <v>90.85923217550274</v>
      </c>
    </row>
    <row r="30" spans="1:10" x14ac:dyDescent="0.2">
      <c r="A30" s="164"/>
      <c r="B30" s="167"/>
      <c r="C30" s="95" t="s">
        <v>141</v>
      </c>
      <c r="D30" s="96" t="s">
        <v>128</v>
      </c>
      <c r="E30" s="97">
        <v>19</v>
      </c>
      <c r="F30" s="97">
        <v>54</v>
      </c>
      <c r="G30" s="97">
        <v>0</v>
      </c>
      <c r="H30" s="97">
        <v>1</v>
      </c>
      <c r="I30" s="97">
        <f t="shared" si="0"/>
        <v>66</v>
      </c>
      <c r="J30" s="98">
        <f>IF(I30=0,"0,00",I30/SUM(I28:I30)*100)</f>
        <v>8.0438756855575875</v>
      </c>
    </row>
    <row r="31" spans="1:10" x14ac:dyDescent="0.2">
      <c r="A31" s="164"/>
      <c r="B31" s="167"/>
      <c r="C31" s="99"/>
      <c r="D31" s="90" t="s">
        <v>125</v>
      </c>
      <c r="E31" s="50">
        <v>5</v>
      </c>
      <c r="F31" s="50">
        <v>6</v>
      </c>
      <c r="G31" s="50">
        <v>0</v>
      </c>
      <c r="H31" s="50">
        <v>0</v>
      </c>
      <c r="I31" s="50">
        <f t="shared" si="0"/>
        <v>8.5</v>
      </c>
      <c r="J31" s="91">
        <f>IF(I31=0,"0,00",I31/SUM(I31:I33)*100)</f>
        <v>1.1038961038961039</v>
      </c>
    </row>
    <row r="32" spans="1:10" x14ac:dyDescent="0.2">
      <c r="A32" s="164"/>
      <c r="B32" s="167"/>
      <c r="C32" s="89" t="s">
        <v>129</v>
      </c>
      <c r="D32" s="92" t="s">
        <v>127</v>
      </c>
      <c r="E32" s="93">
        <v>179</v>
      </c>
      <c r="F32" s="93">
        <v>538</v>
      </c>
      <c r="G32" s="93">
        <v>32</v>
      </c>
      <c r="H32" s="93">
        <v>12</v>
      </c>
      <c r="I32" s="93">
        <f t="shared" si="0"/>
        <v>721.5</v>
      </c>
      <c r="J32" s="94">
        <f>IF(I32=0,"0,00",I32/SUM(I31:I33)*100)</f>
        <v>93.701298701298697</v>
      </c>
    </row>
    <row r="33" spans="1:10" x14ac:dyDescent="0.2">
      <c r="A33" s="164"/>
      <c r="B33" s="167"/>
      <c r="C33" s="95" t="s">
        <v>142</v>
      </c>
      <c r="D33" s="96" t="s">
        <v>128</v>
      </c>
      <c r="E33" s="97">
        <v>11</v>
      </c>
      <c r="F33" s="97">
        <v>32</v>
      </c>
      <c r="G33" s="97">
        <v>0</v>
      </c>
      <c r="H33" s="97">
        <v>1</v>
      </c>
      <c r="I33" s="97">
        <f t="shared" si="0"/>
        <v>40</v>
      </c>
      <c r="J33" s="98">
        <f>IF(I33=0,"0,00",I33/SUM(I31:I33)*100)</f>
        <v>5.1948051948051948</v>
      </c>
    </row>
    <row r="34" spans="1:10" x14ac:dyDescent="0.2">
      <c r="A34" s="164"/>
      <c r="B34" s="167"/>
      <c r="C34" s="99"/>
      <c r="D34" s="90" t="s">
        <v>125</v>
      </c>
      <c r="E34" s="50">
        <v>8</v>
      </c>
      <c r="F34" s="50">
        <v>15</v>
      </c>
      <c r="G34" s="50">
        <v>0</v>
      </c>
      <c r="H34" s="50">
        <v>0</v>
      </c>
      <c r="I34" s="50">
        <f t="shared" si="0"/>
        <v>19</v>
      </c>
      <c r="J34" s="91">
        <f>IF(I34=0,"0,00",I34/SUM(I34:I36)*100)</f>
        <v>2.4563671622495153</v>
      </c>
    </row>
    <row r="35" spans="1:10" x14ac:dyDescent="0.2">
      <c r="A35" s="164"/>
      <c r="B35" s="167"/>
      <c r="C35" s="89" t="s">
        <v>130</v>
      </c>
      <c r="D35" s="92" t="s">
        <v>127</v>
      </c>
      <c r="E35" s="93">
        <v>291</v>
      </c>
      <c r="F35" s="93">
        <v>450</v>
      </c>
      <c r="G35" s="93">
        <v>38</v>
      </c>
      <c r="H35" s="93">
        <v>6</v>
      </c>
      <c r="I35" s="93">
        <f t="shared" si="0"/>
        <v>686.5</v>
      </c>
      <c r="J35" s="94">
        <f>IF(I35=0,"0,00",I35/SUM(I34:I36)*100)</f>
        <v>88.752424046541691</v>
      </c>
    </row>
    <row r="36" spans="1:10" x14ac:dyDescent="0.2">
      <c r="A36" s="165"/>
      <c r="B36" s="168"/>
      <c r="C36" s="100" t="s">
        <v>143</v>
      </c>
      <c r="D36" s="96" t="s">
        <v>128</v>
      </c>
      <c r="E36" s="97">
        <v>26</v>
      </c>
      <c r="F36" s="97">
        <v>55</v>
      </c>
      <c r="G36" s="97">
        <v>0</v>
      </c>
      <c r="H36" s="97">
        <v>0</v>
      </c>
      <c r="I36" s="97">
        <f t="shared" si="0"/>
        <v>68</v>
      </c>
      <c r="J36" s="98">
        <f>IF(I36=0,"0,00",I36/SUM(I34:I36)*100)</f>
        <v>8.791208791208792</v>
      </c>
    </row>
    <row r="37" spans="1:10" x14ac:dyDescent="0.2">
      <c r="A37" s="163" t="s">
        <v>133</v>
      </c>
      <c r="B37" s="166"/>
      <c r="C37" s="101"/>
      <c r="D37" s="90" t="s">
        <v>125</v>
      </c>
      <c r="E37" s="124">
        <v>0</v>
      </c>
      <c r="F37" s="124">
        <v>0</v>
      </c>
      <c r="G37" s="124">
        <v>0</v>
      </c>
      <c r="H37" s="124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4"/>
      <c r="B38" s="167"/>
      <c r="C38" s="89" t="s">
        <v>126</v>
      </c>
      <c r="D38" s="92" t="s">
        <v>127</v>
      </c>
      <c r="E38" s="126">
        <v>0</v>
      </c>
      <c r="F38" s="126">
        <v>0</v>
      </c>
      <c r="G38" s="126">
        <v>0</v>
      </c>
      <c r="H38" s="126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64"/>
      <c r="B39" s="167"/>
      <c r="C39" s="95" t="s">
        <v>144</v>
      </c>
      <c r="D39" s="96" t="s">
        <v>128</v>
      </c>
      <c r="E39" s="125">
        <v>0</v>
      </c>
      <c r="F39" s="125">
        <v>0</v>
      </c>
      <c r="G39" s="125">
        <v>0</v>
      </c>
      <c r="H39" s="125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4"/>
      <c r="B40" s="167"/>
      <c r="C40" s="99"/>
      <c r="D40" s="90" t="s">
        <v>125</v>
      </c>
      <c r="E40" s="124">
        <v>0</v>
      </c>
      <c r="F40" s="124">
        <v>0</v>
      </c>
      <c r="G40" s="124">
        <v>0</v>
      </c>
      <c r="H40" s="124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4"/>
      <c r="B41" s="167"/>
      <c r="C41" s="89" t="s">
        <v>129</v>
      </c>
      <c r="D41" s="92" t="s">
        <v>127</v>
      </c>
      <c r="E41" s="126">
        <v>0</v>
      </c>
      <c r="F41" s="126">
        <v>0</v>
      </c>
      <c r="G41" s="126">
        <v>0</v>
      </c>
      <c r="H41" s="126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64"/>
      <c r="B42" s="167"/>
      <c r="C42" s="95" t="s">
        <v>145</v>
      </c>
      <c r="D42" s="96" t="s">
        <v>128</v>
      </c>
      <c r="E42" s="125">
        <v>0</v>
      </c>
      <c r="F42" s="125">
        <v>0</v>
      </c>
      <c r="G42" s="125">
        <v>0</v>
      </c>
      <c r="H42" s="125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4"/>
      <c r="B43" s="167"/>
      <c r="C43" s="99"/>
      <c r="D43" s="90" t="s">
        <v>125</v>
      </c>
      <c r="E43" s="124">
        <v>0</v>
      </c>
      <c r="F43" s="124">
        <v>0</v>
      </c>
      <c r="G43" s="124">
        <v>0</v>
      </c>
      <c r="H43" s="124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4"/>
      <c r="B44" s="167"/>
      <c r="C44" s="89" t="s">
        <v>130</v>
      </c>
      <c r="D44" s="92" t="s">
        <v>127</v>
      </c>
      <c r="E44" s="126">
        <v>0</v>
      </c>
      <c r="F44" s="126">
        <v>0</v>
      </c>
      <c r="G44" s="126">
        <v>0</v>
      </c>
      <c r="H44" s="126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65"/>
      <c r="B45" s="168"/>
      <c r="C45" s="100" t="s">
        <v>146</v>
      </c>
      <c r="D45" s="96" t="s">
        <v>128</v>
      </c>
      <c r="E45" s="125">
        <v>0</v>
      </c>
      <c r="F45" s="125">
        <v>0</v>
      </c>
      <c r="G45" s="125">
        <v>0</v>
      </c>
      <c r="H45" s="125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D5" sqref="AD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94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95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96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97</v>
      </c>
      <c r="B8" s="188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8" t="s">
        <v>99</v>
      </c>
      <c r="M8" s="188"/>
      <c r="N8" s="188"/>
      <c r="O8" s="187" t="str">
        <f>'G-1'!D5</f>
        <v>CALLE 61 X CARRERA 44</v>
      </c>
      <c r="P8" s="187"/>
      <c r="Q8" s="187"/>
      <c r="R8" s="187"/>
      <c r="S8" s="187"/>
      <c r="T8" s="59"/>
      <c r="U8" s="59"/>
      <c r="V8" s="188" t="s">
        <v>100</v>
      </c>
      <c r="W8" s="188"/>
      <c r="X8" s="188"/>
      <c r="Y8" s="187">
        <v>2161</v>
      </c>
      <c r="Z8" s="187"/>
      <c r="AA8" s="187"/>
      <c r="AB8" s="59"/>
      <c r="AC8" s="59"/>
      <c r="AD8" s="59"/>
      <c r="AE8" s="59"/>
      <c r="AF8" s="59"/>
      <c r="AG8" s="59"/>
      <c r="AH8" s="188" t="s">
        <v>101</v>
      </c>
      <c r="AI8" s="188"/>
      <c r="AJ8" s="189">
        <f>'G-1'!S6</f>
        <v>42779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134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88.5</v>
      </c>
      <c r="AV12" s="64">
        <f t="shared" si="0"/>
        <v>90</v>
      </c>
      <c r="AW12" s="64">
        <f t="shared" si="0"/>
        <v>96</v>
      </c>
      <c r="AX12" s="64">
        <f t="shared" si="0"/>
        <v>109.5</v>
      </c>
      <c r="AY12" s="64">
        <f t="shared" si="0"/>
        <v>104.5</v>
      </c>
      <c r="AZ12" s="64">
        <f t="shared" si="0"/>
        <v>109</v>
      </c>
      <c r="BA12" s="64">
        <f t="shared" si="0"/>
        <v>109.5</v>
      </c>
      <c r="BB12" s="64"/>
      <c r="BC12" s="64"/>
      <c r="BD12" s="64"/>
      <c r="BE12" s="64">
        <f t="shared" ref="BE12:BQ12" si="1">P14</f>
        <v>110.5</v>
      </c>
      <c r="BF12" s="64">
        <f t="shared" si="1"/>
        <v>113.5</v>
      </c>
      <c r="BG12" s="64">
        <f t="shared" si="1"/>
        <v>124</v>
      </c>
      <c r="BH12" s="64">
        <f t="shared" si="1"/>
        <v>135.5</v>
      </c>
      <c r="BI12" s="64">
        <f t="shared" si="1"/>
        <v>137</v>
      </c>
      <c r="BJ12" s="64">
        <f t="shared" si="1"/>
        <v>135</v>
      </c>
      <c r="BK12" s="64">
        <f t="shared" si="1"/>
        <v>131.5</v>
      </c>
      <c r="BL12" s="64">
        <f t="shared" si="1"/>
        <v>115.5</v>
      </c>
      <c r="BM12" s="64">
        <f t="shared" si="1"/>
        <v>107</v>
      </c>
      <c r="BN12" s="64">
        <f t="shared" si="1"/>
        <v>97.5</v>
      </c>
      <c r="BO12" s="64">
        <f t="shared" si="1"/>
        <v>85.5</v>
      </c>
      <c r="BP12" s="64">
        <f t="shared" si="1"/>
        <v>97</v>
      </c>
      <c r="BQ12" s="64">
        <f t="shared" si="1"/>
        <v>95</v>
      </c>
      <c r="BR12" s="64"/>
      <c r="BS12" s="64"/>
      <c r="BT12" s="64"/>
      <c r="BU12" s="64">
        <f t="shared" ref="BU12:CC12" si="2">AG14</f>
        <v>107</v>
      </c>
      <c r="BV12" s="64">
        <f t="shared" si="2"/>
        <v>111</v>
      </c>
      <c r="BW12" s="64">
        <f t="shared" si="2"/>
        <v>135.5</v>
      </c>
      <c r="BX12" s="64">
        <f t="shared" si="2"/>
        <v>171.5</v>
      </c>
      <c r="BY12" s="64">
        <f t="shared" si="2"/>
        <v>205</v>
      </c>
      <c r="BZ12" s="64">
        <f t="shared" si="2"/>
        <v>221.5</v>
      </c>
      <c r="CA12" s="64">
        <f t="shared" si="2"/>
        <v>211.5</v>
      </c>
      <c r="CB12" s="64">
        <f t="shared" si="2"/>
        <v>198.5</v>
      </c>
      <c r="CC12" s="64">
        <f t="shared" si="2"/>
        <v>170.5</v>
      </c>
    </row>
    <row r="13" spans="1:81" ht="16.5" customHeight="1" x14ac:dyDescent="0.2">
      <c r="A13" s="67" t="s">
        <v>104</v>
      </c>
      <c r="B13" s="116">
        <f>'G-1'!F10</f>
        <v>16.5</v>
      </c>
      <c r="C13" s="116">
        <f>'G-1'!F11</f>
        <v>20.5</v>
      </c>
      <c r="D13" s="116">
        <f>'G-1'!F12</f>
        <v>18.5</v>
      </c>
      <c r="E13" s="116">
        <f>'G-1'!F13</f>
        <v>33</v>
      </c>
      <c r="F13" s="116">
        <f>'G-1'!F14</f>
        <v>18</v>
      </c>
      <c r="G13" s="116">
        <f>'G-1'!F15</f>
        <v>26.5</v>
      </c>
      <c r="H13" s="116">
        <f>'G-1'!F16</f>
        <v>32</v>
      </c>
      <c r="I13" s="116">
        <f>'G-1'!F17</f>
        <v>28</v>
      </c>
      <c r="J13" s="116">
        <f>'G-1'!F18</f>
        <v>22.5</v>
      </c>
      <c r="K13" s="116">
        <f>'G-1'!F19</f>
        <v>27</v>
      </c>
      <c r="L13" s="117"/>
      <c r="M13" s="116">
        <f>'G-1'!F20</f>
        <v>32.5</v>
      </c>
      <c r="N13" s="116">
        <f>'G-1'!F21</f>
        <v>28.5</v>
      </c>
      <c r="O13" s="116">
        <f>'G-1'!F22</f>
        <v>22.5</v>
      </c>
      <c r="P13" s="116">
        <f>'G-1'!M10</f>
        <v>27</v>
      </c>
      <c r="Q13" s="116">
        <f>'G-1'!M11</f>
        <v>35.5</v>
      </c>
      <c r="R13" s="116">
        <f>'G-1'!M12</f>
        <v>39</v>
      </c>
      <c r="S13" s="116">
        <f>'G-1'!M13</f>
        <v>34</v>
      </c>
      <c r="T13" s="116">
        <f>'G-1'!M14</f>
        <v>28.5</v>
      </c>
      <c r="U13" s="116">
        <f>'G-1'!M15</f>
        <v>33.5</v>
      </c>
      <c r="V13" s="116">
        <f>'G-1'!M16</f>
        <v>35.5</v>
      </c>
      <c r="W13" s="116">
        <f>'G-1'!M17</f>
        <v>18</v>
      </c>
      <c r="X13" s="116">
        <f>'G-1'!M18</f>
        <v>20</v>
      </c>
      <c r="Y13" s="116">
        <f>'G-1'!M19</f>
        <v>24</v>
      </c>
      <c r="Z13" s="116">
        <f>'G-1'!M20</f>
        <v>23.5</v>
      </c>
      <c r="AA13" s="116">
        <f>'G-1'!M21</f>
        <v>29.5</v>
      </c>
      <c r="AB13" s="116">
        <f>'G-1'!M22</f>
        <v>18</v>
      </c>
      <c r="AC13" s="117"/>
      <c r="AD13" s="116">
        <f>'G-1'!T10</f>
        <v>26</v>
      </c>
      <c r="AE13" s="116">
        <f>'G-1'!T11</f>
        <v>32</v>
      </c>
      <c r="AF13" s="116">
        <f>'G-1'!T12</f>
        <v>19.5</v>
      </c>
      <c r="AG13" s="116">
        <f>'G-1'!T13</f>
        <v>29.5</v>
      </c>
      <c r="AH13" s="116">
        <f>'G-1'!T14</f>
        <v>30</v>
      </c>
      <c r="AI13" s="116">
        <f>'G-1'!T15</f>
        <v>56.5</v>
      </c>
      <c r="AJ13" s="116">
        <f>'G-1'!T16</f>
        <v>55.5</v>
      </c>
      <c r="AK13" s="116">
        <f>'G-1'!T17</f>
        <v>63</v>
      </c>
      <c r="AL13" s="116">
        <f>'G-1'!T18</f>
        <v>46.5</v>
      </c>
      <c r="AM13" s="116">
        <f>'G-1'!T19</f>
        <v>46.5</v>
      </c>
      <c r="AN13" s="116">
        <f>'G-1'!T20</f>
        <v>42.5</v>
      </c>
      <c r="AO13" s="116">
        <f>'G-1'!T21</f>
        <v>35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88.5</v>
      </c>
      <c r="F14" s="116">
        <f t="shared" ref="F14:K14" si="3">C13+D13+E13+F13</f>
        <v>90</v>
      </c>
      <c r="G14" s="116">
        <f t="shared" si="3"/>
        <v>96</v>
      </c>
      <c r="H14" s="116">
        <f t="shared" si="3"/>
        <v>109.5</v>
      </c>
      <c r="I14" s="116">
        <f t="shared" si="3"/>
        <v>104.5</v>
      </c>
      <c r="J14" s="116">
        <f t="shared" si="3"/>
        <v>109</v>
      </c>
      <c r="K14" s="116">
        <f t="shared" si="3"/>
        <v>109.5</v>
      </c>
      <c r="L14" s="117"/>
      <c r="M14" s="116"/>
      <c r="N14" s="116"/>
      <c r="O14" s="116"/>
      <c r="P14" s="116">
        <f>M13+N13+O13+P13</f>
        <v>110.5</v>
      </c>
      <c r="Q14" s="116">
        <f t="shared" ref="Q14:AB14" si="4">N13+O13+P13+Q13</f>
        <v>113.5</v>
      </c>
      <c r="R14" s="116">
        <f t="shared" si="4"/>
        <v>124</v>
      </c>
      <c r="S14" s="116">
        <f t="shared" si="4"/>
        <v>135.5</v>
      </c>
      <c r="T14" s="116">
        <f t="shared" si="4"/>
        <v>137</v>
      </c>
      <c r="U14" s="116">
        <f t="shared" si="4"/>
        <v>135</v>
      </c>
      <c r="V14" s="116">
        <f t="shared" si="4"/>
        <v>131.5</v>
      </c>
      <c r="W14" s="116">
        <f t="shared" si="4"/>
        <v>115.5</v>
      </c>
      <c r="X14" s="116">
        <f t="shared" si="4"/>
        <v>107</v>
      </c>
      <c r="Y14" s="116">
        <f t="shared" si="4"/>
        <v>97.5</v>
      </c>
      <c r="Z14" s="116">
        <f t="shared" si="4"/>
        <v>85.5</v>
      </c>
      <c r="AA14" s="116">
        <f t="shared" si="4"/>
        <v>97</v>
      </c>
      <c r="AB14" s="116">
        <f t="shared" si="4"/>
        <v>95</v>
      </c>
      <c r="AC14" s="117"/>
      <c r="AD14" s="116"/>
      <c r="AE14" s="116"/>
      <c r="AF14" s="116"/>
      <c r="AG14" s="116">
        <f>AD13+AE13+AF13+AG13</f>
        <v>107</v>
      </c>
      <c r="AH14" s="116">
        <f t="shared" ref="AH14:AO14" si="5">AE13+AF13+AG13+AH13</f>
        <v>111</v>
      </c>
      <c r="AI14" s="116">
        <f t="shared" si="5"/>
        <v>135.5</v>
      </c>
      <c r="AJ14" s="116">
        <f t="shared" si="5"/>
        <v>171.5</v>
      </c>
      <c r="AK14" s="116">
        <f t="shared" si="5"/>
        <v>205</v>
      </c>
      <c r="AL14" s="116">
        <f t="shared" si="5"/>
        <v>221.5</v>
      </c>
      <c r="AM14" s="116">
        <f t="shared" si="5"/>
        <v>211.5</v>
      </c>
      <c r="AN14" s="116">
        <f t="shared" si="5"/>
        <v>198.5</v>
      </c>
      <c r="AO14" s="116">
        <f t="shared" si="5"/>
        <v>170.5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0.11702127659574468</v>
      </c>
      <c r="E15" s="119"/>
      <c r="F15" s="119" t="s">
        <v>108</v>
      </c>
      <c r="G15" s="120">
        <f>DIRECCIONALIDAD!J11/100</f>
        <v>0.88297872340425532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0.24210526315789471</v>
      </c>
      <c r="Q15" s="119"/>
      <c r="R15" s="119"/>
      <c r="S15" s="119"/>
      <c r="T15" s="119" t="s">
        <v>108</v>
      </c>
      <c r="U15" s="120">
        <f>DIRECCIONALIDAD!J14/100</f>
        <v>0.7578947368421054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0.14285714285714285</v>
      </c>
      <c r="AG15" s="119"/>
      <c r="AH15" s="119"/>
      <c r="AI15" s="119"/>
      <c r="AJ15" s="119" t="s">
        <v>108</v>
      </c>
      <c r="AK15" s="120">
        <f>DIRECCIONALIDAD!J17/100</f>
        <v>0.8571428571428571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109.5</v>
      </c>
      <c r="C16" s="119" t="s">
        <v>107</v>
      </c>
      <c r="D16" s="129">
        <f>+B16*D15</f>
        <v>12.813829787234043</v>
      </c>
      <c r="E16" s="119"/>
      <c r="F16" s="119" t="s">
        <v>108</v>
      </c>
      <c r="G16" s="129">
        <f>+B16*G15</f>
        <v>96.686170212765958</v>
      </c>
      <c r="H16" s="119"/>
      <c r="I16" s="119" t="s">
        <v>109</v>
      </c>
      <c r="J16" s="129">
        <f>+B16*J15</f>
        <v>0</v>
      </c>
      <c r="K16" s="121"/>
      <c r="L16" s="115"/>
      <c r="M16" s="128">
        <f>MAX(M14:AB14)</f>
        <v>137</v>
      </c>
      <c r="N16" s="119"/>
      <c r="O16" s="119" t="s">
        <v>107</v>
      </c>
      <c r="P16" s="130">
        <f>+M16*P15</f>
        <v>33.168421052631572</v>
      </c>
      <c r="Q16" s="119"/>
      <c r="R16" s="119"/>
      <c r="S16" s="119"/>
      <c r="T16" s="119" t="s">
        <v>108</v>
      </c>
      <c r="U16" s="130">
        <f>+M16*U15</f>
        <v>103.83157894736844</v>
      </c>
      <c r="V16" s="119"/>
      <c r="W16" s="119"/>
      <c r="X16" s="119"/>
      <c r="Y16" s="119" t="s">
        <v>109</v>
      </c>
      <c r="Z16" s="130">
        <f>+M16*Z15</f>
        <v>0</v>
      </c>
      <c r="AA16" s="119"/>
      <c r="AB16" s="121"/>
      <c r="AC16" s="115"/>
      <c r="AD16" s="128">
        <f>MAX(AD14:AO14)</f>
        <v>221.5</v>
      </c>
      <c r="AE16" s="119" t="s">
        <v>107</v>
      </c>
      <c r="AF16" s="129">
        <f>+AD16*AF15</f>
        <v>31.642857142857142</v>
      </c>
      <c r="AG16" s="119"/>
      <c r="AH16" s="119"/>
      <c r="AI16" s="119"/>
      <c r="AJ16" s="119" t="s">
        <v>108</v>
      </c>
      <c r="AK16" s="129">
        <f>+AD16*AK15</f>
        <v>189.85714285714283</v>
      </c>
      <c r="AL16" s="119"/>
      <c r="AM16" s="119"/>
      <c r="AN16" s="119" t="s">
        <v>109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103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>
        <f>'G-2'!F10</f>
        <v>133.5</v>
      </c>
      <c r="C18" s="116">
        <f>'G-2'!F11</f>
        <v>191</v>
      </c>
      <c r="D18" s="116">
        <f>'G-2'!F12</f>
        <v>166.5</v>
      </c>
      <c r="E18" s="116">
        <f>'G-2'!F13</f>
        <v>100</v>
      </c>
      <c r="F18" s="116">
        <f>'G-2'!F14</f>
        <v>98.5</v>
      </c>
      <c r="G18" s="116">
        <f>'G-2'!F15</f>
        <v>109.5</v>
      </c>
      <c r="H18" s="116">
        <f>'G-2'!F16</f>
        <v>104</v>
      </c>
      <c r="I18" s="116">
        <f>'G-2'!F17</f>
        <v>80.5</v>
      </c>
      <c r="J18" s="116">
        <f>'G-2'!F18</f>
        <v>90.5</v>
      </c>
      <c r="K18" s="116">
        <f>'G-2'!F19</f>
        <v>90.5</v>
      </c>
      <c r="L18" s="117"/>
      <c r="M18" s="116">
        <f>'G-2'!F20</f>
        <v>80</v>
      </c>
      <c r="N18" s="116">
        <f>'G-2'!F21</f>
        <v>70</v>
      </c>
      <c r="O18" s="116">
        <f>'G-2'!F22</f>
        <v>85.5</v>
      </c>
      <c r="P18" s="116">
        <f>'G-2'!M10</f>
        <v>81</v>
      </c>
      <c r="Q18" s="116">
        <f>'G-2'!M11</f>
        <v>69</v>
      </c>
      <c r="R18" s="116">
        <f>'G-2'!M12</f>
        <v>77</v>
      </c>
      <c r="S18" s="116">
        <f>'G-2'!M13</f>
        <v>83</v>
      </c>
      <c r="T18" s="116">
        <f>'G-2'!M14</f>
        <v>71</v>
      </c>
      <c r="U18" s="116">
        <f>'G-2'!M15</f>
        <v>92</v>
      </c>
      <c r="V18" s="116">
        <f>'G-2'!M16</f>
        <v>84</v>
      </c>
      <c r="W18" s="116">
        <f>'G-2'!M17</f>
        <v>88.5</v>
      </c>
      <c r="X18" s="116">
        <f>'G-2'!M18</f>
        <v>94</v>
      </c>
      <c r="Y18" s="116">
        <f>'G-2'!M19</f>
        <v>113.5</v>
      </c>
      <c r="Z18" s="116">
        <f>'G-2'!M20</f>
        <v>110</v>
      </c>
      <c r="AA18" s="116">
        <f>'G-2'!M21</f>
        <v>93.5</v>
      </c>
      <c r="AB18" s="116">
        <f>'G-2'!M22</f>
        <v>87.5</v>
      </c>
      <c r="AC18" s="117"/>
      <c r="AD18" s="116">
        <f>'G-2'!T10</f>
        <v>83.5</v>
      </c>
      <c r="AE18" s="116">
        <f>'G-2'!T11</f>
        <v>92.5</v>
      </c>
      <c r="AF18" s="116">
        <f>'G-2'!T12</f>
        <v>72</v>
      </c>
      <c r="AG18" s="116">
        <f>'G-2'!T13</f>
        <v>86.5</v>
      </c>
      <c r="AH18" s="116">
        <f>'G-2'!T14</f>
        <v>94</v>
      </c>
      <c r="AI18" s="116">
        <f>'G-2'!T15</f>
        <v>75.5</v>
      </c>
      <c r="AJ18" s="116">
        <f>'G-2'!T16</f>
        <v>91</v>
      </c>
      <c r="AK18" s="116">
        <f>'G-2'!T17</f>
        <v>93.5</v>
      </c>
      <c r="AL18" s="116">
        <f>'G-2'!T18</f>
        <v>78.5</v>
      </c>
      <c r="AM18" s="116">
        <f>'G-2'!T19</f>
        <v>92</v>
      </c>
      <c r="AN18" s="116">
        <f>'G-2'!T20</f>
        <v>102.5</v>
      </c>
      <c r="AO18" s="116">
        <f>'G-2'!T21</f>
        <v>112</v>
      </c>
      <c r="AP18" s="68"/>
      <c r="AQ18" s="68"/>
      <c r="AR18" s="68"/>
      <c r="AS18" s="68"/>
      <c r="AT18" s="68"/>
      <c r="AU18" s="68">
        <f t="shared" ref="AU18:BA18" si="6">E19</f>
        <v>591</v>
      </c>
      <c r="AV18" s="68">
        <f t="shared" si="6"/>
        <v>556</v>
      </c>
      <c r="AW18" s="68">
        <f t="shared" si="6"/>
        <v>474.5</v>
      </c>
      <c r="AX18" s="68">
        <f t="shared" si="6"/>
        <v>412</v>
      </c>
      <c r="AY18" s="68">
        <f t="shared" si="6"/>
        <v>392.5</v>
      </c>
      <c r="AZ18" s="68">
        <f t="shared" si="6"/>
        <v>384.5</v>
      </c>
      <c r="BA18" s="68">
        <f t="shared" si="6"/>
        <v>365.5</v>
      </c>
      <c r="BB18" s="68"/>
      <c r="BC18" s="68"/>
      <c r="BD18" s="68"/>
      <c r="BE18" s="68">
        <f t="shared" ref="BE18:BQ18" si="7">P19</f>
        <v>316.5</v>
      </c>
      <c r="BF18" s="68">
        <f t="shared" si="7"/>
        <v>305.5</v>
      </c>
      <c r="BG18" s="68">
        <f t="shared" si="7"/>
        <v>312.5</v>
      </c>
      <c r="BH18" s="68">
        <f t="shared" si="7"/>
        <v>310</v>
      </c>
      <c r="BI18" s="68">
        <f t="shared" si="7"/>
        <v>300</v>
      </c>
      <c r="BJ18" s="68">
        <f t="shared" si="7"/>
        <v>323</v>
      </c>
      <c r="BK18" s="68">
        <f t="shared" si="7"/>
        <v>330</v>
      </c>
      <c r="BL18" s="68">
        <f t="shared" si="7"/>
        <v>335.5</v>
      </c>
      <c r="BM18" s="68">
        <f t="shared" si="7"/>
        <v>358.5</v>
      </c>
      <c r="BN18" s="68">
        <f t="shared" si="7"/>
        <v>380</v>
      </c>
      <c r="BO18" s="68">
        <f t="shared" si="7"/>
        <v>406</v>
      </c>
      <c r="BP18" s="68">
        <f t="shared" si="7"/>
        <v>411</v>
      </c>
      <c r="BQ18" s="68">
        <f t="shared" si="7"/>
        <v>404.5</v>
      </c>
      <c r="BR18" s="68"/>
      <c r="BS18" s="68"/>
      <c r="BT18" s="68"/>
      <c r="BU18" s="68">
        <f t="shared" ref="BU18:CC18" si="8">AG19</f>
        <v>334.5</v>
      </c>
      <c r="BV18" s="68">
        <f t="shared" si="8"/>
        <v>345</v>
      </c>
      <c r="BW18" s="68">
        <f t="shared" si="8"/>
        <v>328</v>
      </c>
      <c r="BX18" s="68">
        <f t="shared" si="8"/>
        <v>347</v>
      </c>
      <c r="BY18" s="68">
        <f t="shared" si="8"/>
        <v>354</v>
      </c>
      <c r="BZ18" s="68">
        <f t="shared" si="8"/>
        <v>338.5</v>
      </c>
      <c r="CA18" s="68">
        <f t="shared" si="8"/>
        <v>355</v>
      </c>
      <c r="CB18" s="68">
        <f t="shared" si="8"/>
        <v>366.5</v>
      </c>
      <c r="CC18" s="68">
        <f t="shared" si="8"/>
        <v>385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591</v>
      </c>
      <c r="F19" s="116">
        <f t="shared" ref="F19:K19" si="9">C18+D18+E18+F18</f>
        <v>556</v>
      </c>
      <c r="G19" s="116">
        <f t="shared" si="9"/>
        <v>474.5</v>
      </c>
      <c r="H19" s="116">
        <f t="shared" si="9"/>
        <v>412</v>
      </c>
      <c r="I19" s="116">
        <f t="shared" si="9"/>
        <v>392.5</v>
      </c>
      <c r="J19" s="116">
        <f t="shared" si="9"/>
        <v>384.5</v>
      </c>
      <c r="K19" s="116">
        <f t="shared" si="9"/>
        <v>365.5</v>
      </c>
      <c r="L19" s="117"/>
      <c r="M19" s="116"/>
      <c r="N19" s="116"/>
      <c r="O19" s="116"/>
      <c r="P19" s="116">
        <f>M18+N18+O18+P18</f>
        <v>316.5</v>
      </c>
      <c r="Q19" s="116">
        <f t="shared" ref="Q19:AB19" si="10">N18+O18+P18+Q18</f>
        <v>305.5</v>
      </c>
      <c r="R19" s="116">
        <f t="shared" si="10"/>
        <v>312.5</v>
      </c>
      <c r="S19" s="116">
        <f t="shared" si="10"/>
        <v>310</v>
      </c>
      <c r="T19" s="116">
        <f t="shared" si="10"/>
        <v>300</v>
      </c>
      <c r="U19" s="116">
        <f t="shared" si="10"/>
        <v>323</v>
      </c>
      <c r="V19" s="116">
        <f t="shared" si="10"/>
        <v>330</v>
      </c>
      <c r="W19" s="116">
        <f t="shared" si="10"/>
        <v>335.5</v>
      </c>
      <c r="X19" s="116">
        <f t="shared" si="10"/>
        <v>358.5</v>
      </c>
      <c r="Y19" s="116">
        <f t="shared" si="10"/>
        <v>380</v>
      </c>
      <c r="Z19" s="116">
        <f t="shared" si="10"/>
        <v>406</v>
      </c>
      <c r="AA19" s="116">
        <f t="shared" si="10"/>
        <v>411</v>
      </c>
      <c r="AB19" s="116">
        <f t="shared" si="10"/>
        <v>404.5</v>
      </c>
      <c r="AC19" s="117"/>
      <c r="AD19" s="116"/>
      <c r="AE19" s="116"/>
      <c r="AF19" s="116"/>
      <c r="AG19" s="116">
        <f>AD18+AE18+AF18+AG18</f>
        <v>334.5</v>
      </c>
      <c r="AH19" s="116">
        <f t="shared" ref="AH19:AO19" si="11">AE18+AF18+AG18+AH18</f>
        <v>345</v>
      </c>
      <c r="AI19" s="116">
        <f t="shared" si="11"/>
        <v>328</v>
      </c>
      <c r="AJ19" s="116">
        <f t="shared" si="11"/>
        <v>347</v>
      </c>
      <c r="AK19" s="116">
        <f t="shared" si="11"/>
        <v>354</v>
      </c>
      <c r="AL19" s="116">
        <f t="shared" si="11"/>
        <v>338.5</v>
      </c>
      <c r="AM19" s="116">
        <f t="shared" si="11"/>
        <v>355</v>
      </c>
      <c r="AN19" s="116">
        <f t="shared" si="11"/>
        <v>366.5</v>
      </c>
      <c r="AO19" s="116">
        <f t="shared" si="11"/>
        <v>385</v>
      </c>
      <c r="AP19" s="68"/>
      <c r="AQ19" s="68"/>
      <c r="AR19" s="68"/>
      <c r="AS19" s="68"/>
      <c r="AT19" s="68"/>
      <c r="AU19" s="68">
        <f t="shared" ref="AU19:BA19" si="12">E28</f>
        <v>1697.5</v>
      </c>
      <c r="AV19" s="68">
        <f t="shared" si="12"/>
        <v>1738</v>
      </c>
      <c r="AW19" s="68">
        <f t="shared" si="12"/>
        <v>1735.5</v>
      </c>
      <c r="AX19" s="68">
        <f t="shared" si="12"/>
        <v>1716.5</v>
      </c>
      <c r="AY19" s="68">
        <f t="shared" si="12"/>
        <v>1684.5</v>
      </c>
      <c r="AZ19" s="68">
        <f t="shared" si="12"/>
        <v>1645.5</v>
      </c>
      <c r="BA19" s="68">
        <f t="shared" si="12"/>
        <v>1631.5</v>
      </c>
      <c r="BB19" s="68"/>
      <c r="BC19" s="68"/>
      <c r="BD19" s="68"/>
      <c r="BE19" s="68">
        <f t="shared" ref="BE19:BQ19" si="13">P28</f>
        <v>1497.5</v>
      </c>
      <c r="BF19" s="68">
        <f t="shared" si="13"/>
        <v>1492</v>
      </c>
      <c r="BG19" s="68">
        <f t="shared" si="13"/>
        <v>1427</v>
      </c>
      <c r="BH19" s="68">
        <f t="shared" si="13"/>
        <v>1330</v>
      </c>
      <c r="BI19" s="68">
        <f t="shared" si="13"/>
        <v>1226</v>
      </c>
      <c r="BJ19" s="68">
        <f t="shared" si="13"/>
        <v>1178</v>
      </c>
      <c r="BK19" s="68">
        <f t="shared" si="13"/>
        <v>1178.5</v>
      </c>
      <c r="BL19" s="68">
        <f t="shared" si="13"/>
        <v>1187</v>
      </c>
      <c r="BM19" s="68">
        <f t="shared" si="13"/>
        <v>1309.5</v>
      </c>
      <c r="BN19" s="68">
        <f t="shared" si="13"/>
        <v>1425.5</v>
      </c>
      <c r="BO19" s="68">
        <f t="shared" si="13"/>
        <v>1480</v>
      </c>
      <c r="BP19" s="68">
        <f t="shared" si="13"/>
        <v>1568</v>
      </c>
      <c r="BQ19" s="68">
        <f t="shared" si="13"/>
        <v>1608.5</v>
      </c>
      <c r="BR19" s="68"/>
      <c r="BS19" s="68"/>
      <c r="BT19" s="68"/>
      <c r="BU19" s="68">
        <f t="shared" ref="BU19:CC19" si="14">AG28</f>
        <v>1419.5</v>
      </c>
      <c r="BV19" s="68">
        <f t="shared" si="14"/>
        <v>1485</v>
      </c>
      <c r="BW19" s="68">
        <f t="shared" si="14"/>
        <v>1602.5</v>
      </c>
      <c r="BX19" s="68">
        <f t="shared" si="14"/>
        <v>1665.5</v>
      </c>
      <c r="BY19" s="68">
        <f t="shared" si="14"/>
        <v>1667.5</v>
      </c>
      <c r="BZ19" s="68">
        <f t="shared" si="14"/>
        <v>1742.5</v>
      </c>
      <c r="CA19" s="68">
        <f t="shared" si="14"/>
        <v>1706</v>
      </c>
      <c r="CB19" s="68">
        <f t="shared" si="14"/>
        <v>1637.5</v>
      </c>
      <c r="CC19" s="68">
        <f t="shared" si="14"/>
        <v>1617.5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0.80573248407643316</v>
      </c>
      <c r="H20" s="119"/>
      <c r="I20" s="119" t="s">
        <v>109</v>
      </c>
      <c r="J20" s="120">
        <f>DIRECCIONALIDAD!J21/100</f>
        <v>0.19426751592356686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0.75966850828729282</v>
      </c>
      <c r="V20" s="119"/>
      <c r="W20" s="119"/>
      <c r="X20" s="119"/>
      <c r="Y20" s="119" t="s">
        <v>109</v>
      </c>
      <c r="Z20" s="120">
        <f>DIRECCIONALIDAD!J24/100</f>
        <v>0.24033149171270718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0.84382284382284378</v>
      </c>
      <c r="AL20" s="119"/>
      <c r="AM20" s="119"/>
      <c r="AN20" s="119" t="s">
        <v>109</v>
      </c>
      <c r="AO20" s="122">
        <f>DIRECCIONALIDAD!J27/100</f>
        <v>0.15617715617715619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148</v>
      </c>
      <c r="B21" s="128">
        <f>MAX(B19:K19)</f>
        <v>591</v>
      </c>
      <c r="C21" s="119" t="s">
        <v>107</v>
      </c>
      <c r="D21" s="129">
        <f>+B21*D20</f>
        <v>0</v>
      </c>
      <c r="E21" s="119"/>
      <c r="F21" s="119" t="s">
        <v>108</v>
      </c>
      <c r="G21" s="129">
        <f>+B21*G20</f>
        <v>476.18789808917199</v>
      </c>
      <c r="H21" s="119"/>
      <c r="I21" s="119" t="s">
        <v>109</v>
      </c>
      <c r="J21" s="129">
        <f>+B21*J20</f>
        <v>114.81210191082802</v>
      </c>
      <c r="K21" s="121"/>
      <c r="L21" s="115"/>
      <c r="M21" s="128">
        <f>MAX(M19:AB19)</f>
        <v>411</v>
      </c>
      <c r="N21" s="119"/>
      <c r="O21" s="119" t="s">
        <v>107</v>
      </c>
      <c r="P21" s="130">
        <f>+M21*P20</f>
        <v>0</v>
      </c>
      <c r="Q21" s="119"/>
      <c r="R21" s="119"/>
      <c r="S21" s="119"/>
      <c r="T21" s="119" t="s">
        <v>108</v>
      </c>
      <c r="U21" s="130">
        <f>+M21*U20</f>
        <v>312.22375690607737</v>
      </c>
      <c r="V21" s="119"/>
      <c r="W21" s="119"/>
      <c r="X21" s="119"/>
      <c r="Y21" s="119" t="s">
        <v>109</v>
      </c>
      <c r="Z21" s="130">
        <f>+M21*Z20</f>
        <v>98.776243093922645</v>
      </c>
      <c r="AA21" s="119"/>
      <c r="AB21" s="121"/>
      <c r="AC21" s="115"/>
      <c r="AD21" s="128">
        <f>MAX(AD19:AO19)</f>
        <v>385</v>
      </c>
      <c r="AE21" s="119" t="s">
        <v>107</v>
      </c>
      <c r="AF21" s="129">
        <f>+AD21*AF20</f>
        <v>0</v>
      </c>
      <c r="AG21" s="119"/>
      <c r="AH21" s="119"/>
      <c r="AI21" s="119"/>
      <c r="AJ21" s="119" t="s">
        <v>108</v>
      </c>
      <c r="AK21" s="129">
        <f>+AD21*AK20</f>
        <v>324.87179487179486</v>
      </c>
      <c r="AL21" s="119"/>
      <c r="AM21" s="119"/>
      <c r="AN21" s="119" t="s">
        <v>109</v>
      </c>
      <c r="AO21" s="131">
        <f>+AD21*AO20</f>
        <v>60.128205128205131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103</v>
      </c>
      <c r="U22" s="185"/>
      <c r="V22" s="123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2377</v>
      </c>
      <c r="AV22" s="59">
        <f t="shared" si="18"/>
        <v>2384</v>
      </c>
      <c r="AW22" s="59">
        <f t="shared" si="18"/>
        <v>2306</v>
      </c>
      <c r="AX22" s="59">
        <f t="shared" si="18"/>
        <v>2238</v>
      </c>
      <c r="AY22" s="59">
        <f t="shared" si="18"/>
        <v>2181.5</v>
      </c>
      <c r="AZ22" s="59">
        <f t="shared" si="18"/>
        <v>2139</v>
      </c>
      <c r="BA22" s="59">
        <f t="shared" si="18"/>
        <v>2106.5</v>
      </c>
      <c r="BB22" s="59"/>
      <c r="BC22" s="59"/>
      <c r="BD22" s="59"/>
      <c r="BE22" s="59">
        <f t="shared" ref="BE22:BQ22" si="19">P33</f>
        <v>1924.5</v>
      </c>
      <c r="BF22" s="59">
        <f t="shared" si="19"/>
        <v>1911</v>
      </c>
      <c r="BG22" s="59">
        <f t="shared" si="19"/>
        <v>1863.5</v>
      </c>
      <c r="BH22" s="59">
        <f t="shared" si="19"/>
        <v>1775.5</v>
      </c>
      <c r="BI22" s="59">
        <f t="shared" si="19"/>
        <v>1663</v>
      </c>
      <c r="BJ22" s="59">
        <f t="shared" si="19"/>
        <v>1636</v>
      </c>
      <c r="BK22" s="59">
        <f t="shared" si="19"/>
        <v>1640</v>
      </c>
      <c r="BL22" s="59">
        <f t="shared" si="19"/>
        <v>1638</v>
      </c>
      <c r="BM22" s="59">
        <f t="shared" si="19"/>
        <v>1775</v>
      </c>
      <c r="BN22" s="59">
        <f t="shared" si="19"/>
        <v>1903</v>
      </c>
      <c r="BO22" s="59">
        <f t="shared" si="19"/>
        <v>1971.5</v>
      </c>
      <c r="BP22" s="59">
        <f t="shared" si="19"/>
        <v>2076</v>
      </c>
      <c r="BQ22" s="59">
        <f t="shared" si="19"/>
        <v>2108</v>
      </c>
      <c r="BR22" s="59"/>
      <c r="BS22" s="59"/>
      <c r="BT22" s="59"/>
      <c r="BU22" s="59">
        <f t="shared" ref="BU22:CC22" si="20">AG33</f>
        <v>1861</v>
      </c>
      <c r="BV22" s="59">
        <f t="shared" si="20"/>
        <v>1941</v>
      </c>
      <c r="BW22" s="59">
        <f t="shared" si="20"/>
        <v>2066</v>
      </c>
      <c r="BX22" s="59">
        <f t="shared" si="20"/>
        <v>2184</v>
      </c>
      <c r="BY22" s="59">
        <f t="shared" si="20"/>
        <v>2226.5</v>
      </c>
      <c r="BZ22" s="59">
        <f t="shared" si="20"/>
        <v>2302.5</v>
      </c>
      <c r="CA22" s="59">
        <f t="shared" si="20"/>
        <v>2272.5</v>
      </c>
      <c r="CB22" s="59">
        <f t="shared" si="20"/>
        <v>2202.5</v>
      </c>
      <c r="CC22" s="59">
        <f t="shared" si="20"/>
        <v>2173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1.0968921389396709E-2</v>
      </c>
      <c r="E25" s="119"/>
      <c r="F25" s="119" t="s">
        <v>108</v>
      </c>
      <c r="G25" s="120">
        <f>DIRECCIONALIDAD!J29/100</f>
        <v>0.90859232175502735</v>
      </c>
      <c r="H25" s="119"/>
      <c r="I25" s="119" t="s">
        <v>109</v>
      </c>
      <c r="J25" s="120">
        <f>DIRECCIONALIDAD!J30/100</f>
        <v>8.0438756855575874E-2</v>
      </c>
      <c r="K25" s="121"/>
      <c r="L25" s="115"/>
      <c r="M25" s="118"/>
      <c r="N25" s="119"/>
      <c r="O25" s="119" t="s">
        <v>107</v>
      </c>
      <c r="P25" s="120">
        <f>DIRECCIONALIDAD!J31/100</f>
        <v>1.1038961038961039E-2</v>
      </c>
      <c r="Q25" s="119"/>
      <c r="R25" s="119"/>
      <c r="S25" s="119"/>
      <c r="T25" s="119" t="s">
        <v>108</v>
      </c>
      <c r="U25" s="120">
        <f>DIRECCIONALIDAD!J32/100</f>
        <v>0.93701298701298696</v>
      </c>
      <c r="V25" s="119"/>
      <c r="W25" s="119"/>
      <c r="X25" s="119"/>
      <c r="Y25" s="119" t="s">
        <v>109</v>
      </c>
      <c r="Z25" s="120">
        <f>DIRECCIONALIDAD!J33/100</f>
        <v>5.1948051948051945E-2</v>
      </c>
      <c r="AA25" s="119"/>
      <c r="AB25" s="121"/>
      <c r="AC25" s="115"/>
      <c r="AD25" s="118"/>
      <c r="AE25" s="119" t="s">
        <v>107</v>
      </c>
      <c r="AF25" s="120">
        <f>DIRECCIONALIDAD!J34/100</f>
        <v>2.4563671622495155E-2</v>
      </c>
      <c r="AG25" s="119"/>
      <c r="AH25" s="119"/>
      <c r="AI25" s="119"/>
      <c r="AJ25" s="119" t="s">
        <v>108</v>
      </c>
      <c r="AK25" s="120">
        <f>DIRECCIONALIDAD!J35/100</f>
        <v>0.88752424046541689</v>
      </c>
      <c r="AL25" s="119"/>
      <c r="AM25" s="119"/>
      <c r="AN25" s="119" t="s">
        <v>109</v>
      </c>
      <c r="AO25" s="122">
        <f>DIRECCIONALIDAD!J36/100</f>
        <v>8.7912087912087919E-2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5" t="s">
        <v>103</v>
      </c>
      <c r="U26" s="185"/>
      <c r="V26" s="123">
        <v>3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104</v>
      </c>
      <c r="B27" s="116">
        <f>'G-3'!F10</f>
        <v>402</v>
      </c>
      <c r="C27" s="116">
        <f>'G-3'!F11</f>
        <v>421.5</v>
      </c>
      <c r="D27" s="116">
        <f>'G-3'!F12</f>
        <v>427.5</v>
      </c>
      <c r="E27" s="116">
        <f>'G-3'!F13</f>
        <v>446.5</v>
      </c>
      <c r="F27" s="116">
        <f>'G-3'!F14</f>
        <v>442.5</v>
      </c>
      <c r="G27" s="116">
        <f>'G-3'!F15</f>
        <v>419</v>
      </c>
      <c r="H27" s="116">
        <f>'G-3'!F16</f>
        <v>408.5</v>
      </c>
      <c r="I27" s="116">
        <f>'G-3'!F17</f>
        <v>414.5</v>
      </c>
      <c r="J27" s="116">
        <f>'G-3'!F18</f>
        <v>403.5</v>
      </c>
      <c r="K27" s="116">
        <f>'G-3'!F19</f>
        <v>405</v>
      </c>
      <c r="L27" s="117"/>
      <c r="M27" s="116">
        <f>'G-3'!F20</f>
        <v>362.5</v>
      </c>
      <c r="N27" s="116">
        <f>'G-3'!F21</f>
        <v>385.5</v>
      </c>
      <c r="O27" s="116">
        <f>'G-3'!F22</f>
        <v>401.5</v>
      </c>
      <c r="P27" s="116">
        <f>'G-3'!M10</f>
        <v>348</v>
      </c>
      <c r="Q27" s="116">
        <f>'G-3'!M11</f>
        <v>357</v>
      </c>
      <c r="R27" s="116">
        <f>'G-3'!M12</f>
        <v>320.5</v>
      </c>
      <c r="S27" s="116">
        <f>'G-3'!M13</f>
        <v>304.5</v>
      </c>
      <c r="T27" s="116">
        <f>'G-3'!M14</f>
        <v>244</v>
      </c>
      <c r="U27" s="116">
        <f>'G-3'!M15</f>
        <v>309</v>
      </c>
      <c r="V27" s="116">
        <f>'G-3'!M16</f>
        <v>321</v>
      </c>
      <c r="W27" s="116">
        <f>'G-3'!M17</f>
        <v>313</v>
      </c>
      <c r="X27" s="116">
        <f>'G-3'!M18</f>
        <v>366.5</v>
      </c>
      <c r="Y27" s="116">
        <f>'G-3'!M19</f>
        <v>425</v>
      </c>
      <c r="Z27" s="116">
        <f>'G-3'!M20</f>
        <v>375.5</v>
      </c>
      <c r="AA27" s="116">
        <f>'G-3'!M21</f>
        <v>401</v>
      </c>
      <c r="AB27" s="116">
        <f>'G-3'!M22</f>
        <v>407</v>
      </c>
      <c r="AC27" s="117"/>
      <c r="AD27" s="116">
        <f>'G-3'!T10</f>
        <v>297.5</v>
      </c>
      <c r="AE27" s="116">
        <f>'G-3'!T11</f>
        <v>325</v>
      </c>
      <c r="AF27" s="116">
        <f>'G-3'!T12</f>
        <v>406</v>
      </c>
      <c r="AG27" s="116">
        <f>'G-3'!T13</f>
        <v>391</v>
      </c>
      <c r="AH27" s="116">
        <f>'G-3'!T14</f>
        <v>363</v>
      </c>
      <c r="AI27" s="116">
        <f>'G-3'!T15</f>
        <v>442.5</v>
      </c>
      <c r="AJ27" s="116">
        <f>'G-3'!T16</f>
        <v>469</v>
      </c>
      <c r="AK27" s="116">
        <f>'G-3'!T17</f>
        <v>393</v>
      </c>
      <c r="AL27" s="116">
        <f>'G-3'!T18</f>
        <v>438</v>
      </c>
      <c r="AM27" s="116">
        <f>'G-3'!T19</f>
        <v>406</v>
      </c>
      <c r="AN27" s="116">
        <f>'G-3'!T20</f>
        <v>400.5</v>
      </c>
      <c r="AO27" s="116">
        <f>'G-3'!T21</f>
        <v>373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105</v>
      </c>
      <c r="B28" s="116"/>
      <c r="C28" s="116"/>
      <c r="D28" s="116"/>
      <c r="E28" s="116">
        <f>B27+C27+D27+E27</f>
        <v>1697.5</v>
      </c>
      <c r="F28" s="116">
        <f t="shared" ref="F28:K28" si="24">C27+D27+E27+F27</f>
        <v>1738</v>
      </c>
      <c r="G28" s="116">
        <f t="shared" si="24"/>
        <v>1735.5</v>
      </c>
      <c r="H28" s="116">
        <f t="shared" si="24"/>
        <v>1716.5</v>
      </c>
      <c r="I28" s="116">
        <f t="shared" si="24"/>
        <v>1684.5</v>
      </c>
      <c r="J28" s="116">
        <f t="shared" si="24"/>
        <v>1645.5</v>
      </c>
      <c r="K28" s="116">
        <f t="shared" si="24"/>
        <v>1631.5</v>
      </c>
      <c r="L28" s="117"/>
      <c r="M28" s="116"/>
      <c r="N28" s="116"/>
      <c r="O28" s="116"/>
      <c r="P28" s="116">
        <f>M27+N27+O27+P27</f>
        <v>1497.5</v>
      </c>
      <c r="Q28" s="116">
        <f t="shared" ref="Q28:AB28" si="25">N27+O27+P27+Q27</f>
        <v>1492</v>
      </c>
      <c r="R28" s="116">
        <f t="shared" si="25"/>
        <v>1427</v>
      </c>
      <c r="S28" s="116">
        <f t="shared" si="25"/>
        <v>1330</v>
      </c>
      <c r="T28" s="116">
        <f t="shared" si="25"/>
        <v>1226</v>
      </c>
      <c r="U28" s="116">
        <f t="shared" si="25"/>
        <v>1178</v>
      </c>
      <c r="V28" s="116">
        <f t="shared" si="25"/>
        <v>1178.5</v>
      </c>
      <c r="W28" s="116">
        <f t="shared" si="25"/>
        <v>1187</v>
      </c>
      <c r="X28" s="116">
        <f t="shared" si="25"/>
        <v>1309.5</v>
      </c>
      <c r="Y28" s="116">
        <f t="shared" si="25"/>
        <v>1425.5</v>
      </c>
      <c r="Z28" s="116">
        <f t="shared" si="25"/>
        <v>1480</v>
      </c>
      <c r="AA28" s="116">
        <f t="shared" si="25"/>
        <v>1568</v>
      </c>
      <c r="AB28" s="116">
        <f t="shared" si="25"/>
        <v>1608.5</v>
      </c>
      <c r="AC28" s="117"/>
      <c r="AD28" s="116"/>
      <c r="AE28" s="116"/>
      <c r="AF28" s="116"/>
      <c r="AG28" s="116">
        <f>AD27+AE27+AF27+AG27</f>
        <v>1419.5</v>
      </c>
      <c r="AH28" s="116">
        <f t="shared" ref="AH28:AO28" si="26">AE27+AF27+AG27+AH27</f>
        <v>1485</v>
      </c>
      <c r="AI28" s="116">
        <f t="shared" si="26"/>
        <v>1602.5</v>
      </c>
      <c r="AJ28" s="116">
        <f t="shared" si="26"/>
        <v>1665.5</v>
      </c>
      <c r="AK28" s="116">
        <f t="shared" si="26"/>
        <v>1667.5</v>
      </c>
      <c r="AL28" s="116">
        <f t="shared" si="26"/>
        <v>1742.5</v>
      </c>
      <c r="AM28" s="116">
        <f t="shared" si="26"/>
        <v>1706</v>
      </c>
      <c r="AN28" s="116">
        <f t="shared" si="26"/>
        <v>1637.5</v>
      </c>
      <c r="AO28" s="116">
        <f t="shared" si="26"/>
        <v>1617.5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106</v>
      </c>
      <c r="B29" s="118"/>
      <c r="C29" s="119" t="s">
        <v>107</v>
      </c>
      <c r="D29" s="120">
        <f>DIRECCIONALIDAD!J37/100</f>
        <v>0</v>
      </c>
      <c r="E29" s="119"/>
      <c r="F29" s="119" t="s">
        <v>108</v>
      </c>
      <c r="G29" s="120">
        <f>DIRECCIONALIDAD!J38/100</f>
        <v>0</v>
      </c>
      <c r="H29" s="119"/>
      <c r="I29" s="119" t="s">
        <v>109</v>
      </c>
      <c r="J29" s="120">
        <f>DIRECCIONALIDAD!J39/100</f>
        <v>0</v>
      </c>
      <c r="K29" s="121"/>
      <c r="L29" s="115"/>
      <c r="M29" s="118"/>
      <c r="N29" s="119"/>
      <c r="O29" s="119" t="s">
        <v>107</v>
      </c>
      <c r="P29" s="120">
        <f>DIRECCIONALIDAD!J40/100</f>
        <v>0</v>
      </c>
      <c r="Q29" s="119"/>
      <c r="R29" s="119"/>
      <c r="S29" s="119"/>
      <c r="T29" s="119" t="s">
        <v>108</v>
      </c>
      <c r="U29" s="120">
        <f>DIRECCIONALIDAD!J41/100</f>
        <v>0</v>
      </c>
      <c r="V29" s="119"/>
      <c r="W29" s="119"/>
      <c r="X29" s="119"/>
      <c r="Y29" s="119" t="s">
        <v>109</v>
      </c>
      <c r="Z29" s="120">
        <f>DIRECCIONALIDAD!J42/100</f>
        <v>0</v>
      </c>
      <c r="AA29" s="119"/>
      <c r="AB29" s="121"/>
      <c r="AC29" s="115"/>
      <c r="AD29" s="118"/>
      <c r="AE29" s="119" t="s">
        <v>107</v>
      </c>
      <c r="AF29" s="120">
        <f>DIRECCIONALIDAD!J43/100</f>
        <v>0</v>
      </c>
      <c r="AG29" s="119"/>
      <c r="AH29" s="119"/>
      <c r="AI29" s="119"/>
      <c r="AJ29" s="119" t="s">
        <v>108</v>
      </c>
      <c r="AK29" s="120">
        <f>DIRECCIONALIDAD!J44/100</f>
        <v>0</v>
      </c>
      <c r="AL29" s="119"/>
      <c r="AM29" s="119"/>
      <c r="AN29" s="119" t="s">
        <v>109</v>
      </c>
      <c r="AO29" s="122">
        <f>DIRECCIONALIDAD!J45/100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148</v>
      </c>
      <c r="B30" s="128">
        <f>MAX(B28:K28)</f>
        <v>1738</v>
      </c>
      <c r="C30" s="119" t="s">
        <v>107</v>
      </c>
      <c r="D30" s="129">
        <f>+B30*D29</f>
        <v>0</v>
      </c>
      <c r="E30" s="119"/>
      <c r="F30" s="119" t="s">
        <v>108</v>
      </c>
      <c r="G30" s="129">
        <f>+B30*G29</f>
        <v>0</v>
      </c>
      <c r="H30" s="119"/>
      <c r="I30" s="119" t="s">
        <v>109</v>
      </c>
      <c r="J30" s="129">
        <f>+B30*J29</f>
        <v>0</v>
      </c>
      <c r="K30" s="121"/>
      <c r="L30" s="115"/>
      <c r="M30" s="128">
        <f>MAX(M28:AB28)</f>
        <v>1608.5</v>
      </c>
      <c r="N30" s="119"/>
      <c r="O30" s="119" t="s">
        <v>107</v>
      </c>
      <c r="P30" s="130">
        <f>+M30*P29</f>
        <v>0</v>
      </c>
      <c r="Q30" s="119"/>
      <c r="R30" s="119"/>
      <c r="S30" s="119"/>
      <c r="T30" s="119" t="s">
        <v>108</v>
      </c>
      <c r="U30" s="130">
        <f>+M30*U29</f>
        <v>0</v>
      </c>
      <c r="V30" s="119"/>
      <c r="W30" s="119"/>
      <c r="X30" s="119"/>
      <c r="Y30" s="119" t="s">
        <v>109</v>
      </c>
      <c r="Z30" s="130">
        <f>+M30*Z29</f>
        <v>0</v>
      </c>
      <c r="AA30" s="119"/>
      <c r="AB30" s="121"/>
      <c r="AC30" s="115"/>
      <c r="AD30" s="128">
        <f>MAX(AD28:AO28)</f>
        <v>1742.5</v>
      </c>
      <c r="AE30" s="119" t="s">
        <v>107</v>
      </c>
      <c r="AF30" s="129">
        <f>+AD30*AF29</f>
        <v>0</v>
      </c>
      <c r="AG30" s="119"/>
      <c r="AH30" s="119"/>
      <c r="AI30" s="119"/>
      <c r="AJ30" s="119" t="s">
        <v>108</v>
      </c>
      <c r="AK30" s="129">
        <f>+AD30*AK29</f>
        <v>0</v>
      </c>
      <c r="AL30" s="119"/>
      <c r="AM30" s="119"/>
      <c r="AN30" s="119" t="s">
        <v>109</v>
      </c>
      <c r="AO30" s="131">
        <f>+AD30*AO29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5" t="s">
        <v>103</v>
      </c>
      <c r="U31" s="185"/>
      <c r="V31" s="114" t="s">
        <v>110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6">
        <f>B13+B18+B23+B27</f>
        <v>552</v>
      </c>
      <c r="C32" s="116">
        <f t="shared" ref="C32:K32" si="27">C13+C18+C23+C27</f>
        <v>633</v>
      </c>
      <c r="D32" s="116">
        <f t="shared" si="27"/>
        <v>612.5</v>
      </c>
      <c r="E32" s="116">
        <f t="shared" si="27"/>
        <v>579.5</v>
      </c>
      <c r="F32" s="116">
        <f t="shared" si="27"/>
        <v>559</v>
      </c>
      <c r="G32" s="116">
        <f t="shared" si="27"/>
        <v>555</v>
      </c>
      <c r="H32" s="116">
        <f t="shared" si="27"/>
        <v>544.5</v>
      </c>
      <c r="I32" s="116">
        <f t="shared" si="27"/>
        <v>523</v>
      </c>
      <c r="J32" s="116">
        <f t="shared" si="27"/>
        <v>516.5</v>
      </c>
      <c r="K32" s="116">
        <f t="shared" si="27"/>
        <v>522.5</v>
      </c>
      <c r="L32" s="117"/>
      <c r="M32" s="116">
        <f>M13+M18+M23+M27</f>
        <v>475</v>
      </c>
      <c r="N32" s="116">
        <f t="shared" ref="N32:AB32" si="28">N13+N18+N23+N27</f>
        <v>484</v>
      </c>
      <c r="O32" s="116">
        <f t="shared" si="28"/>
        <v>509.5</v>
      </c>
      <c r="P32" s="116">
        <f t="shared" si="28"/>
        <v>456</v>
      </c>
      <c r="Q32" s="116">
        <f t="shared" si="28"/>
        <v>461.5</v>
      </c>
      <c r="R32" s="116">
        <f t="shared" si="28"/>
        <v>436.5</v>
      </c>
      <c r="S32" s="116">
        <f t="shared" si="28"/>
        <v>421.5</v>
      </c>
      <c r="T32" s="116">
        <f t="shared" si="28"/>
        <v>343.5</v>
      </c>
      <c r="U32" s="116">
        <f t="shared" si="28"/>
        <v>434.5</v>
      </c>
      <c r="V32" s="116">
        <f t="shared" si="28"/>
        <v>440.5</v>
      </c>
      <c r="W32" s="116">
        <f t="shared" si="28"/>
        <v>419.5</v>
      </c>
      <c r="X32" s="116">
        <f t="shared" si="28"/>
        <v>480.5</v>
      </c>
      <c r="Y32" s="116">
        <f t="shared" si="28"/>
        <v>562.5</v>
      </c>
      <c r="Z32" s="116">
        <f t="shared" si="28"/>
        <v>509</v>
      </c>
      <c r="AA32" s="116">
        <f t="shared" si="28"/>
        <v>524</v>
      </c>
      <c r="AB32" s="116">
        <f t="shared" si="28"/>
        <v>512.5</v>
      </c>
      <c r="AC32" s="117"/>
      <c r="AD32" s="116">
        <f>AD13+AD18+AD23+AD27</f>
        <v>407</v>
      </c>
      <c r="AE32" s="116">
        <f t="shared" ref="AE32:AO32" si="29">AE13+AE18+AE23+AE27</f>
        <v>449.5</v>
      </c>
      <c r="AF32" s="116">
        <f t="shared" si="29"/>
        <v>497.5</v>
      </c>
      <c r="AG32" s="116">
        <f t="shared" si="29"/>
        <v>507</v>
      </c>
      <c r="AH32" s="116">
        <f t="shared" si="29"/>
        <v>487</v>
      </c>
      <c r="AI32" s="116">
        <f t="shared" si="29"/>
        <v>574.5</v>
      </c>
      <c r="AJ32" s="116">
        <f t="shared" si="29"/>
        <v>615.5</v>
      </c>
      <c r="AK32" s="116">
        <f t="shared" si="29"/>
        <v>549.5</v>
      </c>
      <c r="AL32" s="116">
        <f t="shared" si="29"/>
        <v>563</v>
      </c>
      <c r="AM32" s="116">
        <f t="shared" si="29"/>
        <v>544.5</v>
      </c>
      <c r="AN32" s="116">
        <f t="shared" si="29"/>
        <v>545.5</v>
      </c>
      <c r="AO32" s="116">
        <f t="shared" si="29"/>
        <v>520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6"/>
      <c r="C33" s="116"/>
      <c r="D33" s="116"/>
      <c r="E33" s="116">
        <f>B32+C32+D32+E32</f>
        <v>2377</v>
      </c>
      <c r="F33" s="116">
        <f t="shared" ref="F33:K33" si="30">C32+D32+E32+F32</f>
        <v>2384</v>
      </c>
      <c r="G33" s="116">
        <f t="shared" si="30"/>
        <v>2306</v>
      </c>
      <c r="H33" s="116">
        <f t="shared" si="30"/>
        <v>2238</v>
      </c>
      <c r="I33" s="116">
        <f t="shared" si="30"/>
        <v>2181.5</v>
      </c>
      <c r="J33" s="116">
        <f t="shared" si="30"/>
        <v>2139</v>
      </c>
      <c r="K33" s="116">
        <f t="shared" si="30"/>
        <v>2106.5</v>
      </c>
      <c r="L33" s="117"/>
      <c r="M33" s="116"/>
      <c r="N33" s="116"/>
      <c r="O33" s="116"/>
      <c r="P33" s="116">
        <f>M32+N32+O32+P32</f>
        <v>1924.5</v>
      </c>
      <c r="Q33" s="116">
        <f t="shared" ref="Q33:AB33" si="31">N32+O32+P32+Q32</f>
        <v>1911</v>
      </c>
      <c r="R33" s="116">
        <f t="shared" si="31"/>
        <v>1863.5</v>
      </c>
      <c r="S33" s="116">
        <f t="shared" si="31"/>
        <v>1775.5</v>
      </c>
      <c r="T33" s="116">
        <f t="shared" si="31"/>
        <v>1663</v>
      </c>
      <c r="U33" s="116">
        <f t="shared" si="31"/>
        <v>1636</v>
      </c>
      <c r="V33" s="116">
        <f t="shared" si="31"/>
        <v>1640</v>
      </c>
      <c r="W33" s="116">
        <f t="shared" si="31"/>
        <v>1638</v>
      </c>
      <c r="X33" s="116">
        <f t="shared" si="31"/>
        <v>1775</v>
      </c>
      <c r="Y33" s="116">
        <f t="shared" si="31"/>
        <v>1903</v>
      </c>
      <c r="Z33" s="116">
        <f t="shared" si="31"/>
        <v>1971.5</v>
      </c>
      <c r="AA33" s="116">
        <f t="shared" si="31"/>
        <v>2076</v>
      </c>
      <c r="AB33" s="116">
        <f t="shared" si="31"/>
        <v>2108</v>
      </c>
      <c r="AC33" s="117"/>
      <c r="AD33" s="116"/>
      <c r="AE33" s="116"/>
      <c r="AF33" s="116"/>
      <c r="AG33" s="116">
        <f>AD32+AE32+AF32+AG32</f>
        <v>1861</v>
      </c>
      <c r="AH33" s="116">
        <f t="shared" ref="AH33:AO33" si="32">AE32+AF32+AG32+AH32</f>
        <v>1941</v>
      </c>
      <c r="AI33" s="116">
        <f t="shared" si="32"/>
        <v>2066</v>
      </c>
      <c r="AJ33" s="116">
        <f t="shared" si="32"/>
        <v>2184</v>
      </c>
      <c r="AK33" s="116">
        <f t="shared" si="32"/>
        <v>2226.5</v>
      </c>
      <c r="AL33" s="116">
        <f t="shared" si="32"/>
        <v>2302.5</v>
      </c>
      <c r="AM33" s="116">
        <f t="shared" si="32"/>
        <v>2272.5</v>
      </c>
      <c r="AN33" s="116">
        <f t="shared" si="32"/>
        <v>2202.5</v>
      </c>
      <c r="AO33" s="116">
        <f t="shared" si="32"/>
        <v>2173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6"/>
      <c r="R35" s="186"/>
      <c r="S35" s="186"/>
      <c r="T35" s="186"/>
      <c r="U35" s="186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2016-08-04T21:38:36Z</cp:lastPrinted>
  <dcterms:created xsi:type="dcterms:W3CDTF">1998-04-02T13:38:56Z</dcterms:created>
  <dcterms:modified xsi:type="dcterms:W3CDTF">2017-03-01T21:21:16Z</dcterms:modified>
</cp:coreProperties>
</file>